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0" windowWidth="15480" windowHeight="10980" activeTab="1"/>
  </bookViews>
  <sheets>
    <sheet name="2023" sheetId="1" r:id="rId1"/>
    <sheet name="дох.2024-2025" sheetId="2" r:id="rId2"/>
  </sheets>
  <definedNames>
    <definedName name="_xlnm.Print_Titles" localSheetId="0">'2023'!$10:$12</definedName>
    <definedName name="_xlnm.Print_Titles" localSheetId="1">'дох.2024-2025'!$9:$11</definedName>
    <definedName name="_xlnm.Print_Area" localSheetId="0">'2023'!$A$1:$AO$127</definedName>
    <definedName name="_xlnm.Print_Area" localSheetId="1">'дох.2024-2025'!$A$1:$J$108</definedName>
  </definedNames>
  <calcPr calcId="145621"/>
</workbook>
</file>

<file path=xl/calcChain.xml><?xml version="1.0" encoding="utf-8"?>
<calcChain xmlns="http://schemas.openxmlformats.org/spreadsheetml/2006/main">
  <c r="J73" i="2" l="1"/>
  <c r="J62" i="2"/>
  <c r="J54" i="2"/>
  <c r="I73" i="2"/>
  <c r="I83" i="1" l="1"/>
  <c r="K106" i="1"/>
  <c r="M106" i="1"/>
  <c r="AD110" i="1" l="1"/>
  <c r="AD83" i="1"/>
  <c r="AD68" i="1"/>
  <c r="AD59" i="1" s="1"/>
  <c r="X110" i="1" l="1"/>
  <c r="U110" i="1"/>
  <c r="S110" i="1"/>
  <c r="R110" i="1"/>
  <c r="P110" i="1"/>
  <c r="N110" i="1"/>
  <c r="L110" i="1"/>
  <c r="J110" i="1"/>
  <c r="I110" i="1"/>
  <c r="AN110" i="1" l="1"/>
  <c r="AM110" i="1"/>
  <c r="AK110" i="1"/>
  <c r="AJ110" i="1"/>
  <c r="AH110" i="1"/>
  <c r="AG110" i="1"/>
  <c r="AB110" i="1"/>
  <c r="AA110" i="1"/>
  <c r="U97" i="1" l="1"/>
  <c r="U83" i="1" s="1"/>
  <c r="K121" i="1" l="1"/>
  <c r="M121" i="1" s="1"/>
  <c r="K63" i="1" l="1"/>
  <c r="M63" i="1" s="1"/>
  <c r="O63" i="1" s="1"/>
  <c r="Q63" i="1" s="1"/>
  <c r="T63" i="1" s="1"/>
  <c r="W63" i="1" s="1"/>
  <c r="Z63" i="1" s="1"/>
  <c r="AC63" i="1" s="1"/>
  <c r="AF63" i="1" s="1"/>
  <c r="AI63" i="1" s="1"/>
  <c r="AL63" i="1" s="1"/>
  <c r="AO63" i="1" s="1"/>
  <c r="K64" i="1"/>
  <c r="M64" i="1" s="1"/>
  <c r="O64" i="1" s="1"/>
  <c r="Q64" i="1" s="1"/>
  <c r="T64" i="1" s="1"/>
  <c r="W64" i="1" s="1"/>
  <c r="Z64" i="1" s="1"/>
  <c r="AC64" i="1" s="1"/>
  <c r="AF64" i="1" s="1"/>
  <c r="AI64" i="1" s="1"/>
  <c r="AL64" i="1" s="1"/>
  <c r="AO64" i="1" s="1"/>
  <c r="I37" i="2" l="1"/>
  <c r="I62" i="2" l="1"/>
  <c r="I54" i="2" s="1"/>
  <c r="I68" i="1"/>
  <c r="I59" i="1" s="1"/>
  <c r="R97" i="1" l="1"/>
  <c r="L54" i="1" l="1"/>
  <c r="J54" i="1"/>
  <c r="I54" i="1"/>
  <c r="R54" i="1"/>
  <c r="K54" i="1" l="1"/>
  <c r="M54" i="1" s="1"/>
  <c r="Y110" i="1"/>
  <c r="K118" i="1"/>
  <c r="M118" i="1" s="1"/>
  <c r="O118" i="1" s="1"/>
  <c r="Q118" i="1" s="1"/>
  <c r="T118" i="1" s="1"/>
  <c r="W118" i="1" s="1"/>
  <c r="Z118" i="1" s="1"/>
  <c r="AC118" i="1" s="1"/>
  <c r="AF118" i="1" s="1"/>
  <c r="AI118" i="1" s="1"/>
  <c r="AL118" i="1" s="1"/>
  <c r="AO118" i="1" s="1"/>
  <c r="K110" i="1" l="1"/>
  <c r="J30" i="1" l="1"/>
  <c r="K51" i="1"/>
  <c r="M51" i="1" s="1"/>
  <c r="O51" i="1" s="1"/>
  <c r="Q51" i="1" s="1"/>
  <c r="T51" i="1" s="1"/>
  <c r="W51" i="1" s="1"/>
  <c r="Z51" i="1" s="1"/>
  <c r="AC51" i="1" s="1"/>
  <c r="AF51" i="1" s="1"/>
  <c r="AI51" i="1" s="1"/>
  <c r="AL51" i="1" s="1"/>
  <c r="AO51" i="1" s="1"/>
  <c r="AM30" i="1" l="1"/>
  <c r="N30" i="1"/>
  <c r="L30" i="1"/>
  <c r="I30" i="1"/>
  <c r="K111" i="1" l="1"/>
  <c r="M111" i="1" s="1"/>
  <c r="K112" i="1"/>
  <c r="M112" i="1" s="1"/>
  <c r="O112" i="1" s="1"/>
  <c r="K113" i="1"/>
  <c r="M113" i="1" s="1"/>
  <c r="O113" i="1" s="1"/>
  <c r="Q113" i="1" s="1"/>
  <c r="T113" i="1" s="1"/>
  <c r="K67" i="1" l="1"/>
  <c r="M67" i="1" s="1"/>
  <c r="J68" i="1"/>
  <c r="J59" i="1" s="1"/>
  <c r="K82" i="1" l="1"/>
  <c r="M82" i="1" s="1"/>
  <c r="O82" i="1" s="1"/>
  <c r="Q82" i="1" s="1"/>
  <c r="T82" i="1" s="1"/>
  <c r="W82" i="1" s="1"/>
  <c r="Z82" i="1" s="1"/>
  <c r="AC82" i="1" s="1"/>
  <c r="AF82" i="1" s="1"/>
  <c r="AI82" i="1" s="1"/>
  <c r="AL82" i="1" s="1"/>
  <c r="AO82" i="1" s="1"/>
  <c r="K115" i="1"/>
  <c r="M115" i="1" s="1"/>
  <c r="K116" i="1"/>
  <c r="M116" i="1" s="1"/>
  <c r="K117" i="1"/>
  <c r="M117" i="1" s="1"/>
  <c r="K71" i="1"/>
  <c r="M71" i="1" s="1"/>
  <c r="O71" i="1" s="1"/>
  <c r="Q71" i="1" s="1"/>
  <c r="T71" i="1" s="1"/>
  <c r="W71" i="1" s="1"/>
  <c r="Z71" i="1" s="1"/>
  <c r="AC71" i="1" s="1"/>
  <c r="AF71" i="1" s="1"/>
  <c r="AI71" i="1" s="1"/>
  <c r="AL71" i="1" s="1"/>
  <c r="AO71" i="1" s="1"/>
  <c r="K72" i="1"/>
  <c r="M72" i="1" s="1"/>
  <c r="O72" i="1" s="1"/>
  <c r="Q72" i="1" s="1"/>
  <c r="T72" i="1" s="1"/>
  <c r="W72" i="1" s="1"/>
  <c r="Z72" i="1" s="1"/>
  <c r="AC72" i="1" s="1"/>
  <c r="AF72" i="1" s="1"/>
  <c r="AI72" i="1" s="1"/>
  <c r="AL72" i="1" s="1"/>
  <c r="AO72" i="1" s="1"/>
  <c r="K73" i="1"/>
  <c r="M73" i="1" s="1"/>
  <c r="O73" i="1" s="1"/>
  <c r="Q73" i="1" s="1"/>
  <c r="T73" i="1" s="1"/>
  <c r="W73" i="1" s="1"/>
  <c r="Z73" i="1" s="1"/>
  <c r="AC73" i="1" s="1"/>
  <c r="AF73" i="1" s="1"/>
  <c r="AI73" i="1" s="1"/>
  <c r="AL73" i="1" s="1"/>
  <c r="AO73" i="1" s="1"/>
  <c r="K62" i="1"/>
  <c r="K41" i="1"/>
  <c r="M41" i="1" s="1"/>
  <c r="M62" i="1" l="1"/>
  <c r="I38" i="1"/>
  <c r="O62" i="1" l="1"/>
  <c r="J37" i="2"/>
  <c r="I35" i="2"/>
  <c r="J35" i="2"/>
  <c r="J29" i="2"/>
  <c r="I29" i="2"/>
  <c r="Q62" i="1" l="1"/>
  <c r="K34" i="1"/>
  <c r="M34" i="1" s="1"/>
  <c r="O34" i="1" s="1"/>
  <c r="T62" i="1" l="1"/>
  <c r="J101" i="2"/>
  <c r="I101" i="2"/>
  <c r="W62" i="1" l="1"/>
  <c r="I17" i="1"/>
  <c r="Z62" i="1" l="1"/>
  <c r="V110" i="1"/>
  <c r="AN83" i="1"/>
  <c r="AK83" i="1"/>
  <c r="AH83" i="1"/>
  <c r="AB83" i="1"/>
  <c r="Y83" i="1"/>
  <c r="V83" i="1"/>
  <c r="AM54" i="1"/>
  <c r="AJ54" i="1"/>
  <c r="AG54" i="1"/>
  <c r="AD54" i="1"/>
  <c r="AA54" i="1"/>
  <c r="X54" i="1"/>
  <c r="U54" i="1"/>
  <c r="AM38" i="1"/>
  <c r="AJ38" i="1"/>
  <c r="AG38" i="1"/>
  <c r="AD38" i="1"/>
  <c r="AA38" i="1"/>
  <c r="X38" i="1"/>
  <c r="U38" i="1"/>
  <c r="AN38" i="1"/>
  <c r="AN30" i="1"/>
  <c r="AJ30" i="1"/>
  <c r="AG30" i="1"/>
  <c r="AD30" i="1"/>
  <c r="AA30" i="1"/>
  <c r="X30" i="1"/>
  <c r="U30" i="1"/>
  <c r="AN22" i="1"/>
  <c r="AM22" i="1"/>
  <c r="AJ22" i="1"/>
  <c r="AG22" i="1"/>
  <c r="AD22" i="1"/>
  <c r="AA22" i="1"/>
  <c r="X22" i="1"/>
  <c r="U22" i="1"/>
  <c r="U17" i="1"/>
  <c r="AC62" i="1" l="1"/>
  <c r="V68" i="1"/>
  <c r="V59" i="1" s="1"/>
  <c r="AN68" i="1"/>
  <c r="AN59" i="1" s="1"/>
  <c r="AM68" i="1"/>
  <c r="AM59" i="1" s="1"/>
  <c r="AK68" i="1"/>
  <c r="AK59" i="1" s="1"/>
  <c r="AJ68" i="1"/>
  <c r="AJ59" i="1" s="1"/>
  <c r="AH68" i="1"/>
  <c r="AH59" i="1" s="1"/>
  <c r="AG68" i="1"/>
  <c r="AG59" i="1" s="1"/>
  <c r="AE68" i="1"/>
  <c r="AE59" i="1" s="1"/>
  <c r="AB68" i="1"/>
  <c r="AB59" i="1" s="1"/>
  <c r="AA68" i="1"/>
  <c r="AA59" i="1" s="1"/>
  <c r="Y68" i="1"/>
  <c r="Y59" i="1" s="1"/>
  <c r="X68" i="1"/>
  <c r="X59" i="1" s="1"/>
  <c r="U68" i="1"/>
  <c r="U59" i="1" s="1"/>
  <c r="S68" i="1"/>
  <c r="S59" i="1" s="1"/>
  <c r="R68" i="1"/>
  <c r="R59" i="1" s="1"/>
  <c r="L68" i="1"/>
  <c r="L59" i="1" s="1"/>
  <c r="AF62" i="1" l="1"/>
  <c r="W113" i="1"/>
  <c r="Z113" i="1" s="1"/>
  <c r="AC113" i="1" s="1"/>
  <c r="AF113" i="1" s="1"/>
  <c r="AI113" i="1" s="1"/>
  <c r="AL113" i="1" s="1"/>
  <c r="AO113" i="1" s="1"/>
  <c r="AI62" i="1" l="1"/>
  <c r="T115" i="1"/>
  <c r="W115" i="1" s="1"/>
  <c r="Z115" i="1" s="1"/>
  <c r="AC115" i="1" s="1"/>
  <c r="AF115" i="1" s="1"/>
  <c r="AI115" i="1" s="1"/>
  <c r="AL115" i="1" s="1"/>
  <c r="AO115" i="1" s="1"/>
  <c r="AL62" i="1" l="1"/>
  <c r="Q112" i="1"/>
  <c r="T112" i="1" s="1"/>
  <c r="W112" i="1" s="1"/>
  <c r="Z112" i="1" s="1"/>
  <c r="AC112" i="1" s="1"/>
  <c r="AF112" i="1" s="1"/>
  <c r="AI112" i="1" s="1"/>
  <c r="AL112" i="1" s="1"/>
  <c r="AO112" i="1" s="1"/>
  <c r="AO62" i="1" l="1"/>
  <c r="P68" i="1"/>
  <c r="P59" i="1" s="1"/>
  <c r="P30" i="1" l="1"/>
  <c r="P22" i="1"/>
  <c r="P38" i="1"/>
  <c r="Q34" i="1"/>
  <c r="T34" i="1" s="1"/>
  <c r="W34" i="1" s="1"/>
  <c r="Z34" i="1" s="1"/>
  <c r="AC34" i="1" s="1"/>
  <c r="AF34" i="1" s="1"/>
  <c r="AI34" i="1" s="1"/>
  <c r="AL34" i="1" s="1"/>
  <c r="AO34" i="1" s="1"/>
  <c r="P54" i="1"/>
  <c r="Q56" i="1"/>
  <c r="T56" i="1" s="1"/>
  <c r="W56" i="1" s="1"/>
  <c r="Q57" i="1"/>
  <c r="T57" i="1" s="1"/>
  <c r="W57" i="1" s="1"/>
  <c r="Q58" i="1"/>
  <c r="T58" i="1" s="1"/>
  <c r="W58" i="1" s="1"/>
  <c r="Q124" i="1" l="1"/>
  <c r="T124" i="1" s="1"/>
  <c r="W124" i="1" s="1"/>
  <c r="Q126" i="1"/>
  <c r="T126" i="1" s="1"/>
  <c r="W126" i="1" s="1"/>
  <c r="O117" i="1" l="1"/>
  <c r="Q117" i="1" s="1"/>
  <c r="T117" i="1" s="1"/>
  <c r="W117" i="1" s="1"/>
  <c r="Z117" i="1" s="1"/>
  <c r="AC117" i="1" s="1"/>
  <c r="AF117" i="1" s="1"/>
  <c r="AI117" i="1" s="1"/>
  <c r="AL117" i="1" s="1"/>
  <c r="AO117" i="1" s="1"/>
  <c r="N68" i="1" l="1"/>
  <c r="N59" i="1" s="1"/>
  <c r="O67" i="1"/>
  <c r="Q67" i="1" s="1"/>
  <c r="T67" i="1" s="1"/>
  <c r="W67" i="1" s="1"/>
  <c r="Z67" i="1" s="1"/>
  <c r="AC67" i="1" s="1"/>
  <c r="AF67" i="1" s="1"/>
  <c r="AI67" i="1" s="1"/>
  <c r="AL67" i="1" s="1"/>
  <c r="AO67" i="1" s="1"/>
  <c r="O111" i="1" l="1"/>
  <c r="N38" i="1"/>
  <c r="O41" i="1"/>
  <c r="Q41" i="1" s="1"/>
  <c r="T41" i="1" s="1"/>
  <c r="W41" i="1" s="1"/>
  <c r="Z41" i="1" s="1"/>
  <c r="AC41" i="1" s="1"/>
  <c r="AF41" i="1" s="1"/>
  <c r="AI41" i="1" s="1"/>
  <c r="AL41" i="1" s="1"/>
  <c r="AO41" i="1" s="1"/>
  <c r="O116" i="1" l="1"/>
  <c r="Q116" i="1" s="1"/>
  <c r="T116" i="1" s="1"/>
  <c r="W116" i="1" s="1"/>
  <c r="Z116" i="1" s="1"/>
  <c r="AC116" i="1" s="1"/>
  <c r="AF116" i="1" s="1"/>
  <c r="AI116" i="1" s="1"/>
  <c r="AL116" i="1" s="1"/>
  <c r="AO116" i="1" s="1"/>
  <c r="K66" i="1" l="1"/>
  <c r="M66" i="1" l="1"/>
  <c r="K80" i="1"/>
  <c r="M80" i="1" s="1"/>
  <c r="O80" i="1" s="1"/>
  <c r="Q80" i="1" s="1"/>
  <c r="T80" i="1" s="1"/>
  <c r="W80" i="1" s="1"/>
  <c r="Z80" i="1" s="1"/>
  <c r="AC80" i="1" s="1"/>
  <c r="AF80" i="1" s="1"/>
  <c r="AI80" i="1" s="1"/>
  <c r="AL80" i="1" s="1"/>
  <c r="AO80" i="1" s="1"/>
  <c r="O66" i="1" l="1"/>
  <c r="K79" i="1"/>
  <c r="M79" i="1" s="1"/>
  <c r="O79" i="1" s="1"/>
  <c r="Q79" i="1" s="1"/>
  <c r="T79" i="1" s="1"/>
  <c r="W79" i="1" s="1"/>
  <c r="Z79" i="1" s="1"/>
  <c r="AC79" i="1" s="1"/>
  <c r="AF79" i="1" s="1"/>
  <c r="AI79" i="1" s="1"/>
  <c r="AL79" i="1" s="1"/>
  <c r="AO79" i="1" s="1"/>
  <c r="K74" i="1"/>
  <c r="K81" i="1"/>
  <c r="M81" i="1" s="1"/>
  <c r="O81" i="1" s="1"/>
  <c r="Q81" i="1" s="1"/>
  <c r="T81" i="1" s="1"/>
  <c r="W81" i="1" s="1"/>
  <c r="Z81" i="1" s="1"/>
  <c r="AC81" i="1" s="1"/>
  <c r="AF81" i="1" s="1"/>
  <c r="AI81" i="1" s="1"/>
  <c r="AL81" i="1" s="1"/>
  <c r="AO81" i="1" s="1"/>
  <c r="Q66" i="1" l="1"/>
  <c r="K65" i="1"/>
  <c r="M65" i="1" s="1"/>
  <c r="O65" i="1" s="1"/>
  <c r="Q65" i="1" s="1"/>
  <c r="T65" i="1" s="1"/>
  <c r="W65" i="1" s="1"/>
  <c r="Z65" i="1" s="1"/>
  <c r="AC65" i="1" s="1"/>
  <c r="AF65" i="1" s="1"/>
  <c r="AI65" i="1" s="1"/>
  <c r="AL65" i="1" s="1"/>
  <c r="AO65" i="1" s="1"/>
  <c r="T66" i="1" l="1"/>
  <c r="Z58" i="1"/>
  <c r="AC58" i="1" s="1"/>
  <c r="AF58" i="1" s="1"/>
  <c r="AI58" i="1" s="1"/>
  <c r="AL58" i="1" s="1"/>
  <c r="AO58" i="1" s="1"/>
  <c r="Z126" i="1"/>
  <c r="AC126" i="1" s="1"/>
  <c r="AF126" i="1" s="1"/>
  <c r="AI126" i="1" s="1"/>
  <c r="AL126" i="1" s="1"/>
  <c r="AO126" i="1" s="1"/>
  <c r="Z124" i="1"/>
  <c r="AC124" i="1" s="1"/>
  <c r="AF124" i="1" s="1"/>
  <c r="AI124" i="1" s="1"/>
  <c r="AL124" i="1" s="1"/>
  <c r="AO124" i="1" s="1"/>
  <c r="W66" i="1" l="1"/>
  <c r="Z57" i="1"/>
  <c r="AC57" i="1" s="1"/>
  <c r="AF57" i="1" s="1"/>
  <c r="AI57" i="1" s="1"/>
  <c r="AL57" i="1" s="1"/>
  <c r="AO57" i="1" s="1"/>
  <c r="Z66" i="1" l="1"/>
  <c r="K120" i="1"/>
  <c r="M120" i="1" s="1"/>
  <c r="O120" i="1" s="1"/>
  <c r="O121" i="1"/>
  <c r="O122" i="1"/>
  <c r="Q122" i="1" s="1"/>
  <c r="T122" i="1" s="1"/>
  <c r="W122" i="1" s="1"/>
  <c r="Z122" i="1" s="1"/>
  <c r="AC122" i="1" s="1"/>
  <c r="AF122" i="1" s="1"/>
  <c r="AI122" i="1" s="1"/>
  <c r="AL122" i="1" s="1"/>
  <c r="AO122" i="1" s="1"/>
  <c r="Q111" i="1"/>
  <c r="T111" i="1" s="1"/>
  <c r="W111" i="1" s="1"/>
  <c r="Z111" i="1" s="1"/>
  <c r="AC111" i="1" s="1"/>
  <c r="AF111" i="1" s="1"/>
  <c r="AI111" i="1" s="1"/>
  <c r="AL111" i="1" s="1"/>
  <c r="AO111" i="1" s="1"/>
  <c r="K18" i="1"/>
  <c r="M18" i="1" s="1"/>
  <c r="O18" i="1" s="1"/>
  <c r="Q18" i="1" s="1"/>
  <c r="T18" i="1" s="1"/>
  <c r="W18" i="1" s="1"/>
  <c r="Z18" i="1" s="1"/>
  <c r="AC18" i="1" s="1"/>
  <c r="AF18" i="1" s="1"/>
  <c r="AI18" i="1" s="1"/>
  <c r="AL18" i="1" s="1"/>
  <c r="AO18" i="1" s="1"/>
  <c r="K19" i="1"/>
  <c r="M19" i="1" s="1"/>
  <c r="O19" i="1" s="1"/>
  <c r="Q19" i="1" s="1"/>
  <c r="T19" i="1" s="1"/>
  <c r="W19" i="1" s="1"/>
  <c r="Z19" i="1" s="1"/>
  <c r="AC19" i="1" s="1"/>
  <c r="AF19" i="1" s="1"/>
  <c r="AI19" i="1" s="1"/>
  <c r="AL19" i="1" s="1"/>
  <c r="AO19" i="1" s="1"/>
  <c r="K20" i="1"/>
  <c r="M20" i="1" s="1"/>
  <c r="O20" i="1" s="1"/>
  <c r="Q20" i="1" s="1"/>
  <c r="T20" i="1" s="1"/>
  <c r="W20" i="1" s="1"/>
  <c r="Z20" i="1" s="1"/>
  <c r="AC20" i="1" s="1"/>
  <c r="AF20" i="1" s="1"/>
  <c r="AI20" i="1" s="1"/>
  <c r="AL20" i="1" s="1"/>
  <c r="AO20" i="1" s="1"/>
  <c r="K21" i="1"/>
  <c r="M21" i="1" s="1"/>
  <c r="O21" i="1" s="1"/>
  <c r="Q21" i="1" s="1"/>
  <c r="T21" i="1" s="1"/>
  <c r="W21" i="1" s="1"/>
  <c r="Z21" i="1" s="1"/>
  <c r="AC21" i="1" s="1"/>
  <c r="AF21" i="1" s="1"/>
  <c r="AI21" i="1" s="1"/>
  <c r="AL21" i="1" s="1"/>
  <c r="AO21" i="1" s="1"/>
  <c r="J21" i="2"/>
  <c r="I21" i="2"/>
  <c r="K50" i="1"/>
  <c r="M50" i="1" s="1"/>
  <c r="O50" i="1" s="1"/>
  <c r="Q50" i="1" s="1"/>
  <c r="T50" i="1" s="1"/>
  <c r="W50" i="1" s="1"/>
  <c r="Z50" i="1" s="1"/>
  <c r="AC50" i="1" s="1"/>
  <c r="AF50" i="1" s="1"/>
  <c r="AI50" i="1" s="1"/>
  <c r="AL50" i="1" s="1"/>
  <c r="AO50" i="1" s="1"/>
  <c r="K45" i="1"/>
  <c r="M45" i="1" s="1"/>
  <c r="O45" i="1" s="1"/>
  <c r="Q45" i="1" s="1"/>
  <c r="T45" i="1" s="1"/>
  <c r="W45" i="1" s="1"/>
  <c r="Z45" i="1" s="1"/>
  <c r="AC45" i="1" s="1"/>
  <c r="AF45" i="1" s="1"/>
  <c r="AI45" i="1" s="1"/>
  <c r="AL45" i="1" s="1"/>
  <c r="AO45" i="1" s="1"/>
  <c r="K33" i="1"/>
  <c r="M33" i="1" s="1"/>
  <c r="O33" i="1" s="1"/>
  <c r="Q33" i="1" s="1"/>
  <c r="T33" i="1" s="1"/>
  <c r="W33" i="1" s="1"/>
  <c r="Z33" i="1" s="1"/>
  <c r="AC33" i="1" s="1"/>
  <c r="AF33" i="1" s="1"/>
  <c r="AI33" i="1" s="1"/>
  <c r="AL33" i="1" s="1"/>
  <c r="AO33" i="1" s="1"/>
  <c r="K23" i="1"/>
  <c r="M23" i="1" s="1"/>
  <c r="O23" i="1" s="1"/>
  <c r="Q23" i="1" s="1"/>
  <c r="T23" i="1" s="1"/>
  <c r="W23" i="1" s="1"/>
  <c r="Z23" i="1" s="1"/>
  <c r="AC23" i="1" s="1"/>
  <c r="AF23" i="1" s="1"/>
  <c r="AI23" i="1" s="1"/>
  <c r="AL23" i="1" s="1"/>
  <c r="AO23" i="1" s="1"/>
  <c r="J22" i="1"/>
  <c r="I22" i="1"/>
  <c r="I15" i="1"/>
  <c r="K78" i="1"/>
  <c r="M78" i="1" s="1"/>
  <c r="O78" i="1" s="1"/>
  <c r="Q78" i="1" s="1"/>
  <c r="T78" i="1" s="1"/>
  <c r="W78" i="1" s="1"/>
  <c r="Z78" i="1" s="1"/>
  <c r="AC78" i="1" s="1"/>
  <c r="AF78" i="1" s="1"/>
  <c r="AI78" i="1" s="1"/>
  <c r="AL78" i="1" s="1"/>
  <c r="AO78" i="1" s="1"/>
  <c r="I97" i="1"/>
  <c r="J87" i="2"/>
  <c r="I87" i="2"/>
  <c r="I36" i="1"/>
  <c r="I29" i="1" s="1"/>
  <c r="K100" i="1"/>
  <c r="M100" i="1" s="1"/>
  <c r="O100" i="1" s="1"/>
  <c r="Q100" i="1" s="1"/>
  <c r="T100" i="1" s="1"/>
  <c r="W100" i="1" s="1"/>
  <c r="Z100" i="1" s="1"/>
  <c r="AC100" i="1" s="1"/>
  <c r="AF100" i="1" s="1"/>
  <c r="AI100" i="1" s="1"/>
  <c r="AL100" i="1" s="1"/>
  <c r="AO100" i="1" s="1"/>
  <c r="K43" i="1"/>
  <c r="M43" i="1" s="1"/>
  <c r="O43" i="1" s="1"/>
  <c r="Q43" i="1" s="1"/>
  <c r="T43" i="1" s="1"/>
  <c r="W43" i="1" s="1"/>
  <c r="Z43" i="1" s="1"/>
  <c r="AC43" i="1" s="1"/>
  <c r="AF43" i="1" s="1"/>
  <c r="AI43" i="1" s="1"/>
  <c r="AL43" i="1" s="1"/>
  <c r="AO43" i="1" s="1"/>
  <c r="K16" i="1"/>
  <c r="M16" i="1" s="1"/>
  <c r="O16" i="1" s="1"/>
  <c r="Q16" i="1" s="1"/>
  <c r="T16" i="1" s="1"/>
  <c r="W16" i="1" s="1"/>
  <c r="Z16" i="1" s="1"/>
  <c r="AC16" i="1" s="1"/>
  <c r="AF16" i="1" s="1"/>
  <c r="AI16" i="1" s="1"/>
  <c r="AL16" i="1" s="1"/>
  <c r="AO16" i="1" s="1"/>
  <c r="AE53" i="1"/>
  <c r="AE52" i="1" s="1"/>
  <c r="AF106" i="1"/>
  <c r="AI106" i="1" s="1"/>
  <c r="AL106" i="1" s="1"/>
  <c r="AO106" i="1" s="1"/>
  <c r="Z106" i="1"/>
  <c r="R83" i="1"/>
  <c r="R53" i="1" s="1"/>
  <c r="S22" i="1"/>
  <c r="S14" i="1" s="1"/>
  <c r="S38" i="1"/>
  <c r="S30" i="1"/>
  <c r="S36" i="1"/>
  <c r="Z56" i="1"/>
  <c r="AC56" i="1" s="1"/>
  <c r="AF56" i="1" s="1"/>
  <c r="AI56" i="1" s="1"/>
  <c r="AL56" i="1" s="1"/>
  <c r="AO56" i="1" s="1"/>
  <c r="T106" i="1"/>
  <c r="O106" i="1"/>
  <c r="N54" i="1"/>
  <c r="M74" i="1"/>
  <c r="K69" i="1"/>
  <c r="K70" i="1"/>
  <c r="L97" i="1"/>
  <c r="L83" i="1" s="1"/>
  <c r="K76" i="1"/>
  <c r="M76" i="1" s="1"/>
  <c r="O76" i="1" s="1"/>
  <c r="Q76" i="1" s="1"/>
  <c r="T76" i="1" s="1"/>
  <c r="W76" i="1" s="1"/>
  <c r="Z76" i="1" s="1"/>
  <c r="AC76" i="1" s="1"/>
  <c r="AF76" i="1" s="1"/>
  <c r="AI76" i="1" s="1"/>
  <c r="AL76" i="1" s="1"/>
  <c r="AO76" i="1" s="1"/>
  <c r="K77" i="1"/>
  <c r="M77" i="1" s="1"/>
  <c r="O77" i="1" s="1"/>
  <c r="Q77" i="1" s="1"/>
  <c r="T77" i="1" s="1"/>
  <c r="W77" i="1" s="1"/>
  <c r="Z77" i="1" s="1"/>
  <c r="AC77" i="1" s="1"/>
  <c r="AF77" i="1" s="1"/>
  <c r="AI77" i="1" s="1"/>
  <c r="AL77" i="1" s="1"/>
  <c r="AO77" i="1" s="1"/>
  <c r="K26" i="1"/>
  <c r="M26" i="1" s="1"/>
  <c r="O26" i="1" s="1"/>
  <c r="Q26" i="1" s="1"/>
  <c r="T26" i="1" s="1"/>
  <c r="W26" i="1" s="1"/>
  <c r="Z26" i="1" s="1"/>
  <c r="AC26" i="1" s="1"/>
  <c r="AF26" i="1" s="1"/>
  <c r="AI26" i="1" s="1"/>
  <c r="AL26" i="1" s="1"/>
  <c r="AO26" i="1" s="1"/>
  <c r="AN36" i="1"/>
  <c r="AN29" i="1" s="1"/>
  <c r="AN17" i="1"/>
  <c r="AM17" i="1"/>
  <c r="AN15" i="1"/>
  <c r="AM97" i="1"/>
  <c r="AM83" i="1" s="1"/>
  <c r="AM36" i="1"/>
  <c r="AM29" i="1" s="1"/>
  <c r="AM15" i="1"/>
  <c r="AJ97" i="1"/>
  <c r="AJ83" i="1" s="1"/>
  <c r="AJ36" i="1"/>
  <c r="AJ29" i="1" s="1"/>
  <c r="AJ17" i="1"/>
  <c r="AJ15" i="1"/>
  <c r="AK14" i="1"/>
  <c r="AK13" i="1" s="1"/>
  <c r="AG97" i="1"/>
  <c r="AG83" i="1" s="1"/>
  <c r="AG36" i="1"/>
  <c r="AG29" i="1" s="1"/>
  <c r="AG17" i="1"/>
  <c r="AG15" i="1"/>
  <c r="AH14" i="1"/>
  <c r="AH13" i="1" s="1"/>
  <c r="AD97" i="1"/>
  <c r="AD36" i="1"/>
  <c r="AD29" i="1" s="1"/>
  <c r="AD17" i="1"/>
  <c r="AD15" i="1"/>
  <c r="AE14" i="1"/>
  <c r="AE13" i="1" s="1"/>
  <c r="AA97" i="1"/>
  <c r="AA83" i="1" s="1"/>
  <c r="AA36" i="1"/>
  <c r="AA29" i="1" s="1"/>
  <c r="AA17" i="1"/>
  <c r="AA15" i="1"/>
  <c r="AB14" i="1"/>
  <c r="AB13" i="1" s="1"/>
  <c r="X97" i="1"/>
  <c r="X83" i="1" s="1"/>
  <c r="X36" i="1"/>
  <c r="X29" i="1" s="1"/>
  <c r="X17" i="1"/>
  <c r="X15" i="1"/>
  <c r="Y14" i="1"/>
  <c r="Y13" i="1" s="1"/>
  <c r="K105" i="1"/>
  <c r="M105" i="1" s="1"/>
  <c r="O105" i="1" s="1"/>
  <c r="Q105" i="1" s="1"/>
  <c r="T105" i="1" s="1"/>
  <c r="W105" i="1" s="1"/>
  <c r="Z105" i="1" s="1"/>
  <c r="AC105" i="1" s="1"/>
  <c r="AF105" i="1" s="1"/>
  <c r="AI105" i="1" s="1"/>
  <c r="AL105" i="1" s="1"/>
  <c r="AO105" i="1" s="1"/>
  <c r="U53" i="1"/>
  <c r="U52" i="1" s="1"/>
  <c r="U36" i="1"/>
  <c r="U29" i="1" s="1"/>
  <c r="U15" i="1"/>
  <c r="U14" i="1" s="1"/>
  <c r="V14" i="1"/>
  <c r="V13" i="1" s="1"/>
  <c r="R38" i="1"/>
  <c r="R36" i="1"/>
  <c r="R30" i="1"/>
  <c r="R22" i="1"/>
  <c r="R17" i="1"/>
  <c r="R15" i="1"/>
  <c r="P97" i="1"/>
  <c r="P83" i="1" s="1"/>
  <c r="P36" i="1"/>
  <c r="P29" i="1" s="1"/>
  <c r="P17" i="1"/>
  <c r="P15" i="1"/>
  <c r="N97" i="1"/>
  <c r="N83" i="1" s="1"/>
  <c r="N36" i="1"/>
  <c r="N29" i="1" s="1"/>
  <c r="N22" i="1"/>
  <c r="N17" i="1"/>
  <c r="N15" i="1"/>
  <c r="K119" i="1"/>
  <c r="M119" i="1" s="1"/>
  <c r="O119" i="1" s="1"/>
  <c r="Q119" i="1" s="1"/>
  <c r="T119" i="1" s="1"/>
  <c r="W119" i="1" s="1"/>
  <c r="Z119" i="1" s="1"/>
  <c r="AC119" i="1" s="1"/>
  <c r="AF119" i="1" s="1"/>
  <c r="AI119" i="1" s="1"/>
  <c r="AL119" i="1" s="1"/>
  <c r="AO119" i="1" s="1"/>
  <c r="L38" i="1"/>
  <c r="L36" i="1"/>
  <c r="L22" i="1"/>
  <c r="L17" i="1"/>
  <c r="L15" i="1"/>
  <c r="K24" i="1"/>
  <c r="K25" i="1"/>
  <c r="M25" i="1" s="1"/>
  <c r="O25" i="1" s="1"/>
  <c r="Q25" i="1" s="1"/>
  <c r="T25" i="1" s="1"/>
  <c r="W25" i="1" s="1"/>
  <c r="Z25" i="1" s="1"/>
  <c r="AC25" i="1" s="1"/>
  <c r="AF25" i="1" s="1"/>
  <c r="AI25" i="1" s="1"/>
  <c r="AL25" i="1" s="1"/>
  <c r="AO25" i="1" s="1"/>
  <c r="K27" i="1"/>
  <c r="M27" i="1" s="1"/>
  <c r="O27" i="1" s="1"/>
  <c r="Q27" i="1" s="1"/>
  <c r="T27" i="1" s="1"/>
  <c r="W27" i="1" s="1"/>
  <c r="Z27" i="1" s="1"/>
  <c r="AC27" i="1" s="1"/>
  <c r="AF27" i="1" s="1"/>
  <c r="AI27" i="1" s="1"/>
  <c r="AL27" i="1" s="1"/>
  <c r="AO27" i="1" s="1"/>
  <c r="K28" i="1"/>
  <c r="M28" i="1" s="1"/>
  <c r="O28" i="1" s="1"/>
  <c r="Q28" i="1" s="1"/>
  <c r="T28" i="1" s="1"/>
  <c r="W28" i="1" s="1"/>
  <c r="Z28" i="1" s="1"/>
  <c r="AC28" i="1" s="1"/>
  <c r="AF28" i="1" s="1"/>
  <c r="AI28" i="1" s="1"/>
  <c r="AL28" i="1" s="1"/>
  <c r="AO28" i="1" s="1"/>
  <c r="K31" i="1"/>
  <c r="K32" i="1"/>
  <c r="M32" i="1" s="1"/>
  <c r="O32" i="1" s="1"/>
  <c r="Q32" i="1" s="1"/>
  <c r="T32" i="1" s="1"/>
  <c r="W32" i="1" s="1"/>
  <c r="Z32" i="1" s="1"/>
  <c r="AC32" i="1" s="1"/>
  <c r="AF32" i="1" s="1"/>
  <c r="AI32" i="1" s="1"/>
  <c r="AL32" i="1" s="1"/>
  <c r="AO32" i="1" s="1"/>
  <c r="K35" i="1"/>
  <c r="M35" i="1" s="1"/>
  <c r="O35" i="1" s="1"/>
  <c r="Q35" i="1" s="1"/>
  <c r="T35" i="1" s="1"/>
  <c r="W35" i="1" s="1"/>
  <c r="Z35" i="1" s="1"/>
  <c r="AC35" i="1" s="1"/>
  <c r="AF35" i="1" s="1"/>
  <c r="AI35" i="1" s="1"/>
  <c r="AL35" i="1" s="1"/>
  <c r="AO35" i="1" s="1"/>
  <c r="K37" i="1"/>
  <c r="M37" i="1" s="1"/>
  <c r="O37" i="1" s="1"/>
  <c r="Q37" i="1" s="1"/>
  <c r="T37" i="1" s="1"/>
  <c r="W37" i="1" s="1"/>
  <c r="Z37" i="1" s="1"/>
  <c r="AC37" i="1" s="1"/>
  <c r="AF37" i="1" s="1"/>
  <c r="AI37" i="1" s="1"/>
  <c r="AL37" i="1" s="1"/>
  <c r="AO37" i="1" s="1"/>
  <c r="K39" i="1"/>
  <c r="M39" i="1" s="1"/>
  <c r="O39" i="1" s="1"/>
  <c r="Q39" i="1" s="1"/>
  <c r="T39" i="1" s="1"/>
  <c r="W39" i="1" s="1"/>
  <c r="Z39" i="1" s="1"/>
  <c r="AC39" i="1" s="1"/>
  <c r="AF39" i="1" s="1"/>
  <c r="AI39" i="1" s="1"/>
  <c r="AL39" i="1" s="1"/>
  <c r="AO39" i="1" s="1"/>
  <c r="K40" i="1"/>
  <c r="M40" i="1" s="1"/>
  <c r="O40" i="1" s="1"/>
  <c r="Q40" i="1" s="1"/>
  <c r="T40" i="1" s="1"/>
  <c r="W40" i="1" s="1"/>
  <c r="Z40" i="1" s="1"/>
  <c r="AC40" i="1" s="1"/>
  <c r="AF40" i="1" s="1"/>
  <c r="AI40" i="1" s="1"/>
  <c r="AL40" i="1" s="1"/>
  <c r="AO40" i="1" s="1"/>
  <c r="K42" i="1"/>
  <c r="M42" i="1" s="1"/>
  <c r="O42" i="1" s="1"/>
  <c r="Q42" i="1" s="1"/>
  <c r="T42" i="1" s="1"/>
  <c r="W42" i="1" s="1"/>
  <c r="Z42" i="1" s="1"/>
  <c r="AC42" i="1" s="1"/>
  <c r="AF42" i="1" s="1"/>
  <c r="AI42" i="1" s="1"/>
  <c r="AL42" i="1" s="1"/>
  <c r="AO42" i="1" s="1"/>
  <c r="K44" i="1"/>
  <c r="M44" i="1" s="1"/>
  <c r="O44" i="1" s="1"/>
  <c r="Q44" i="1" s="1"/>
  <c r="T44" i="1" s="1"/>
  <c r="W44" i="1" s="1"/>
  <c r="Z44" i="1" s="1"/>
  <c r="AC44" i="1" s="1"/>
  <c r="AF44" i="1" s="1"/>
  <c r="AI44" i="1" s="1"/>
  <c r="AL44" i="1" s="1"/>
  <c r="AO44" i="1" s="1"/>
  <c r="K46" i="1"/>
  <c r="M46" i="1" s="1"/>
  <c r="O46" i="1" s="1"/>
  <c r="Q46" i="1" s="1"/>
  <c r="T46" i="1" s="1"/>
  <c r="W46" i="1" s="1"/>
  <c r="Z46" i="1" s="1"/>
  <c r="AC46" i="1" s="1"/>
  <c r="AF46" i="1" s="1"/>
  <c r="AI46" i="1" s="1"/>
  <c r="AL46" i="1" s="1"/>
  <c r="AO46" i="1" s="1"/>
  <c r="K47" i="1"/>
  <c r="M47" i="1" s="1"/>
  <c r="O47" i="1" s="1"/>
  <c r="Q47" i="1" s="1"/>
  <c r="T47" i="1" s="1"/>
  <c r="W47" i="1" s="1"/>
  <c r="Z47" i="1" s="1"/>
  <c r="AC47" i="1" s="1"/>
  <c r="AF47" i="1" s="1"/>
  <c r="AI47" i="1" s="1"/>
  <c r="AL47" i="1" s="1"/>
  <c r="AO47" i="1" s="1"/>
  <c r="K48" i="1"/>
  <c r="M48" i="1" s="1"/>
  <c r="O48" i="1" s="1"/>
  <c r="Q48" i="1" s="1"/>
  <c r="T48" i="1" s="1"/>
  <c r="W48" i="1" s="1"/>
  <c r="Z48" i="1" s="1"/>
  <c r="AC48" i="1" s="1"/>
  <c r="AF48" i="1" s="1"/>
  <c r="AI48" i="1" s="1"/>
  <c r="AL48" i="1" s="1"/>
  <c r="AO48" i="1" s="1"/>
  <c r="K49" i="1"/>
  <c r="M49" i="1" s="1"/>
  <c r="O49" i="1" s="1"/>
  <c r="Q49" i="1" s="1"/>
  <c r="T49" i="1" s="1"/>
  <c r="W49" i="1" s="1"/>
  <c r="Z49" i="1" s="1"/>
  <c r="AC49" i="1" s="1"/>
  <c r="AF49" i="1" s="1"/>
  <c r="AI49" i="1" s="1"/>
  <c r="AL49" i="1" s="1"/>
  <c r="AO49" i="1" s="1"/>
  <c r="K55" i="1"/>
  <c r="M55" i="1" s="1"/>
  <c r="O55" i="1" s="1"/>
  <c r="K60" i="1"/>
  <c r="K75" i="1"/>
  <c r="M75" i="1" s="1"/>
  <c r="O75" i="1" s="1"/>
  <c r="Q75" i="1" s="1"/>
  <c r="T75" i="1" s="1"/>
  <c r="W75" i="1" s="1"/>
  <c r="Z75" i="1" s="1"/>
  <c r="AC75" i="1" s="1"/>
  <c r="AF75" i="1" s="1"/>
  <c r="K84" i="1"/>
  <c r="M84" i="1" s="1"/>
  <c r="O84" i="1" s="1"/>
  <c r="Q84" i="1" s="1"/>
  <c r="T84" i="1" s="1"/>
  <c r="W84" i="1" s="1"/>
  <c r="Z84" i="1" s="1"/>
  <c r="AC84" i="1" s="1"/>
  <c r="AF84" i="1" s="1"/>
  <c r="AI84" i="1" s="1"/>
  <c r="AL84" i="1" s="1"/>
  <c r="AO84" i="1" s="1"/>
  <c r="K85" i="1"/>
  <c r="M85" i="1" s="1"/>
  <c r="O85" i="1" s="1"/>
  <c r="Q85" i="1" s="1"/>
  <c r="T85" i="1" s="1"/>
  <c r="W85" i="1" s="1"/>
  <c r="Z85" i="1" s="1"/>
  <c r="AC85" i="1" s="1"/>
  <c r="AF85" i="1" s="1"/>
  <c r="AI85" i="1" s="1"/>
  <c r="AL85" i="1" s="1"/>
  <c r="AO85" i="1" s="1"/>
  <c r="K86" i="1"/>
  <c r="M86" i="1" s="1"/>
  <c r="O86" i="1" s="1"/>
  <c r="Q86" i="1" s="1"/>
  <c r="T86" i="1" s="1"/>
  <c r="W86" i="1" s="1"/>
  <c r="Z86" i="1" s="1"/>
  <c r="AC86" i="1" s="1"/>
  <c r="AF86" i="1" s="1"/>
  <c r="AI86" i="1" s="1"/>
  <c r="AL86" i="1" s="1"/>
  <c r="AO86" i="1" s="1"/>
  <c r="K87" i="1"/>
  <c r="M87" i="1" s="1"/>
  <c r="O87" i="1" s="1"/>
  <c r="Q87" i="1" s="1"/>
  <c r="T87" i="1" s="1"/>
  <c r="W87" i="1" s="1"/>
  <c r="Z87" i="1" s="1"/>
  <c r="AC87" i="1" s="1"/>
  <c r="AF87" i="1" s="1"/>
  <c r="AI87" i="1" s="1"/>
  <c r="AL87" i="1" s="1"/>
  <c r="AO87" i="1" s="1"/>
  <c r="K88" i="1"/>
  <c r="M88" i="1" s="1"/>
  <c r="O88" i="1" s="1"/>
  <c r="Q88" i="1" s="1"/>
  <c r="T88" i="1" s="1"/>
  <c r="W88" i="1" s="1"/>
  <c r="Z88" i="1" s="1"/>
  <c r="AC88" i="1" s="1"/>
  <c r="AF88" i="1" s="1"/>
  <c r="AI88" i="1" s="1"/>
  <c r="AL88" i="1" s="1"/>
  <c r="AO88" i="1" s="1"/>
  <c r="K89" i="1"/>
  <c r="M89" i="1" s="1"/>
  <c r="O89" i="1" s="1"/>
  <c r="Q89" i="1" s="1"/>
  <c r="T89" i="1" s="1"/>
  <c r="W89" i="1" s="1"/>
  <c r="Z89" i="1" s="1"/>
  <c r="AC89" i="1" s="1"/>
  <c r="AF89" i="1" s="1"/>
  <c r="AI89" i="1" s="1"/>
  <c r="AL89" i="1" s="1"/>
  <c r="AO89" i="1" s="1"/>
  <c r="K90" i="1"/>
  <c r="M90" i="1" s="1"/>
  <c r="O90" i="1" s="1"/>
  <c r="Q90" i="1" s="1"/>
  <c r="T90" i="1" s="1"/>
  <c r="W90" i="1" s="1"/>
  <c r="Z90" i="1" s="1"/>
  <c r="AC90" i="1" s="1"/>
  <c r="AF90" i="1" s="1"/>
  <c r="AI90" i="1" s="1"/>
  <c r="AL90" i="1" s="1"/>
  <c r="AO90" i="1" s="1"/>
  <c r="K91" i="1"/>
  <c r="M91" i="1" s="1"/>
  <c r="O91" i="1" s="1"/>
  <c r="Q91" i="1" s="1"/>
  <c r="T91" i="1" s="1"/>
  <c r="W91" i="1" s="1"/>
  <c r="Z91" i="1" s="1"/>
  <c r="AC91" i="1" s="1"/>
  <c r="AF91" i="1" s="1"/>
  <c r="AI91" i="1" s="1"/>
  <c r="AL91" i="1" s="1"/>
  <c r="AO91" i="1" s="1"/>
  <c r="K92" i="1"/>
  <c r="M92" i="1" s="1"/>
  <c r="O92" i="1" s="1"/>
  <c r="Q92" i="1" s="1"/>
  <c r="T92" i="1" s="1"/>
  <c r="W92" i="1" s="1"/>
  <c r="Z92" i="1" s="1"/>
  <c r="AC92" i="1" s="1"/>
  <c r="AF92" i="1" s="1"/>
  <c r="AI92" i="1" s="1"/>
  <c r="AL92" i="1" s="1"/>
  <c r="AO92" i="1" s="1"/>
  <c r="K93" i="1"/>
  <c r="M93" i="1" s="1"/>
  <c r="O93" i="1" s="1"/>
  <c r="Q93" i="1" s="1"/>
  <c r="T93" i="1" s="1"/>
  <c r="W93" i="1" s="1"/>
  <c r="Z93" i="1" s="1"/>
  <c r="AC93" i="1" s="1"/>
  <c r="AF93" i="1" s="1"/>
  <c r="AI93" i="1" s="1"/>
  <c r="AL93" i="1" s="1"/>
  <c r="AO93" i="1" s="1"/>
  <c r="K94" i="1"/>
  <c r="M94" i="1" s="1"/>
  <c r="O94" i="1" s="1"/>
  <c r="Q94" i="1" s="1"/>
  <c r="T94" i="1" s="1"/>
  <c r="W94" i="1" s="1"/>
  <c r="Z94" i="1" s="1"/>
  <c r="AC94" i="1" s="1"/>
  <c r="AF94" i="1" s="1"/>
  <c r="AI94" i="1" s="1"/>
  <c r="AL94" i="1" s="1"/>
  <c r="AO94" i="1" s="1"/>
  <c r="K95" i="1"/>
  <c r="M95" i="1" s="1"/>
  <c r="O95" i="1" s="1"/>
  <c r="Q95" i="1" s="1"/>
  <c r="T95" i="1" s="1"/>
  <c r="W95" i="1" s="1"/>
  <c r="Z95" i="1" s="1"/>
  <c r="AC95" i="1" s="1"/>
  <c r="AF95" i="1" s="1"/>
  <c r="AI95" i="1" s="1"/>
  <c r="AL95" i="1" s="1"/>
  <c r="AO95" i="1" s="1"/>
  <c r="K96" i="1"/>
  <c r="M96" i="1" s="1"/>
  <c r="O96" i="1" s="1"/>
  <c r="Q96" i="1" s="1"/>
  <c r="T96" i="1" s="1"/>
  <c r="W96" i="1" s="1"/>
  <c r="Z96" i="1" s="1"/>
  <c r="AC96" i="1" s="1"/>
  <c r="AF96" i="1" s="1"/>
  <c r="AI96" i="1" s="1"/>
  <c r="AL96" i="1" s="1"/>
  <c r="AO96" i="1" s="1"/>
  <c r="K98" i="1"/>
  <c r="M98" i="1" s="1"/>
  <c r="O98" i="1" s="1"/>
  <c r="Q98" i="1" s="1"/>
  <c r="T98" i="1" s="1"/>
  <c r="W98" i="1" s="1"/>
  <c r="Z98" i="1" s="1"/>
  <c r="AC98" i="1" s="1"/>
  <c r="AF98" i="1" s="1"/>
  <c r="AI98" i="1" s="1"/>
  <c r="AL98" i="1" s="1"/>
  <c r="AO98" i="1" s="1"/>
  <c r="K99" i="1"/>
  <c r="M99" i="1" s="1"/>
  <c r="O99" i="1" s="1"/>
  <c r="Q99" i="1" s="1"/>
  <c r="T99" i="1" s="1"/>
  <c r="W99" i="1" s="1"/>
  <c r="Z99" i="1" s="1"/>
  <c r="AC99" i="1" s="1"/>
  <c r="AF99" i="1" s="1"/>
  <c r="AI99" i="1" s="1"/>
  <c r="AL99" i="1" s="1"/>
  <c r="AO99" i="1" s="1"/>
  <c r="K101" i="1"/>
  <c r="M101" i="1" s="1"/>
  <c r="O101" i="1" s="1"/>
  <c r="Q101" i="1" s="1"/>
  <c r="T101" i="1" s="1"/>
  <c r="W101" i="1" s="1"/>
  <c r="Z101" i="1" s="1"/>
  <c r="AC101" i="1" s="1"/>
  <c r="AF101" i="1" s="1"/>
  <c r="AI101" i="1" s="1"/>
  <c r="AL101" i="1" s="1"/>
  <c r="AO101" i="1" s="1"/>
  <c r="K102" i="1"/>
  <c r="M102" i="1" s="1"/>
  <c r="O102" i="1" s="1"/>
  <c r="Q102" i="1" s="1"/>
  <c r="T102" i="1" s="1"/>
  <c r="W102" i="1" s="1"/>
  <c r="Z102" i="1" s="1"/>
  <c r="AC102" i="1" s="1"/>
  <c r="AF102" i="1" s="1"/>
  <c r="AI102" i="1" s="1"/>
  <c r="AL102" i="1" s="1"/>
  <c r="AO102" i="1" s="1"/>
  <c r="K103" i="1"/>
  <c r="M103" i="1" s="1"/>
  <c r="O103" i="1" s="1"/>
  <c r="Q103" i="1" s="1"/>
  <c r="T103" i="1" s="1"/>
  <c r="W103" i="1" s="1"/>
  <c r="Z103" i="1" s="1"/>
  <c r="AC103" i="1" s="1"/>
  <c r="AF103" i="1" s="1"/>
  <c r="AI103" i="1" s="1"/>
  <c r="AL103" i="1" s="1"/>
  <c r="AO103" i="1" s="1"/>
  <c r="K104" i="1"/>
  <c r="M104" i="1" s="1"/>
  <c r="O104" i="1" s="1"/>
  <c r="Q104" i="1" s="1"/>
  <c r="T104" i="1" s="1"/>
  <c r="W104" i="1" s="1"/>
  <c r="Z104" i="1" s="1"/>
  <c r="AC104" i="1" s="1"/>
  <c r="AF104" i="1" s="1"/>
  <c r="AI104" i="1" s="1"/>
  <c r="AL104" i="1" s="1"/>
  <c r="AO104" i="1" s="1"/>
  <c r="K107" i="1"/>
  <c r="M107" i="1" s="1"/>
  <c r="O107" i="1" s="1"/>
  <c r="Q107" i="1" s="1"/>
  <c r="T107" i="1" s="1"/>
  <c r="W107" i="1" s="1"/>
  <c r="Z107" i="1" s="1"/>
  <c r="AC107" i="1" s="1"/>
  <c r="AF107" i="1" s="1"/>
  <c r="AI107" i="1" s="1"/>
  <c r="AL107" i="1" s="1"/>
  <c r="AO107" i="1" s="1"/>
  <c r="K108" i="1"/>
  <c r="M108" i="1" s="1"/>
  <c r="O108" i="1" s="1"/>
  <c r="Q108" i="1" s="1"/>
  <c r="T108" i="1" s="1"/>
  <c r="W108" i="1" s="1"/>
  <c r="Z108" i="1" s="1"/>
  <c r="AC108" i="1" s="1"/>
  <c r="AF108" i="1" s="1"/>
  <c r="AI108" i="1" s="1"/>
  <c r="AL108" i="1" s="1"/>
  <c r="AO108" i="1" s="1"/>
  <c r="K109" i="1"/>
  <c r="M109" i="1" s="1"/>
  <c r="O109" i="1" s="1"/>
  <c r="Q109" i="1" s="1"/>
  <c r="T109" i="1" s="1"/>
  <c r="W109" i="1" s="1"/>
  <c r="Z109" i="1" s="1"/>
  <c r="AC109" i="1" s="1"/>
  <c r="AF109" i="1" s="1"/>
  <c r="AI109" i="1" s="1"/>
  <c r="AL109" i="1" s="1"/>
  <c r="AO109" i="1" s="1"/>
  <c r="K114" i="1"/>
  <c r="M114" i="1" s="1"/>
  <c r="O114" i="1" s="1"/>
  <c r="Q114" i="1" s="1"/>
  <c r="T114" i="1" s="1"/>
  <c r="W114" i="1" s="1"/>
  <c r="Z114" i="1" s="1"/>
  <c r="AC114" i="1" s="1"/>
  <c r="AF114" i="1" s="1"/>
  <c r="AI114" i="1" s="1"/>
  <c r="AL114" i="1" s="1"/>
  <c r="AO114" i="1" s="1"/>
  <c r="K123" i="1"/>
  <c r="M123" i="1" s="1"/>
  <c r="O123" i="1" s="1"/>
  <c r="K125" i="1"/>
  <c r="M125" i="1" s="1"/>
  <c r="O125" i="1" s="1"/>
  <c r="J97" i="1"/>
  <c r="J38" i="1"/>
  <c r="J36" i="1"/>
  <c r="J29" i="1" s="1"/>
  <c r="J17" i="1"/>
  <c r="J15" i="1"/>
  <c r="J52" i="2"/>
  <c r="J16" i="2"/>
  <c r="J14" i="2"/>
  <c r="I52" i="2"/>
  <c r="I16" i="2"/>
  <c r="I14" i="2"/>
  <c r="K61" i="1"/>
  <c r="M61" i="1" s="1"/>
  <c r="O61" i="1" s="1"/>
  <c r="Q61" i="1" s="1"/>
  <c r="T61" i="1" s="1"/>
  <c r="W61" i="1" s="1"/>
  <c r="Z61" i="1" s="1"/>
  <c r="AC61" i="1" s="1"/>
  <c r="AF61" i="1" s="1"/>
  <c r="AI61" i="1" s="1"/>
  <c r="AL61" i="1" s="1"/>
  <c r="AO61" i="1" s="1"/>
  <c r="I51" i="2" l="1"/>
  <c r="I50" i="2" s="1"/>
  <c r="AC66" i="1"/>
  <c r="L29" i="1"/>
  <c r="K29" i="1"/>
  <c r="R29" i="1"/>
  <c r="S29" i="1"/>
  <c r="S13" i="1" s="1"/>
  <c r="M31" i="1"/>
  <c r="K30" i="1"/>
  <c r="M70" i="1"/>
  <c r="K68" i="1"/>
  <c r="K59" i="1" s="1"/>
  <c r="M60" i="1"/>
  <c r="X14" i="1"/>
  <c r="X13" i="1" s="1"/>
  <c r="O74" i="1"/>
  <c r="Q123" i="1"/>
  <c r="Q125" i="1"/>
  <c r="Q121" i="1"/>
  <c r="Q120" i="1"/>
  <c r="T120" i="1" s="1"/>
  <c r="W120" i="1" s="1"/>
  <c r="Z120" i="1" s="1"/>
  <c r="AC120" i="1" s="1"/>
  <c r="AF120" i="1" s="1"/>
  <c r="AI120" i="1" s="1"/>
  <c r="AL120" i="1" s="1"/>
  <c r="AO120" i="1" s="1"/>
  <c r="AA53" i="1"/>
  <c r="AA52" i="1" s="1"/>
  <c r="Q55" i="1"/>
  <c r="AN14" i="1"/>
  <c r="I53" i="1"/>
  <c r="I52" i="1" s="1"/>
  <c r="M69" i="1"/>
  <c r="O69" i="1" s="1"/>
  <c r="L14" i="1"/>
  <c r="P14" i="1"/>
  <c r="AD14" i="1"/>
  <c r="K38" i="1"/>
  <c r="M38" i="1" s="1"/>
  <c r="O38" i="1" s="1"/>
  <c r="Q38" i="1" s="1"/>
  <c r="T38" i="1" s="1"/>
  <c r="W38" i="1" s="1"/>
  <c r="Z38" i="1" s="1"/>
  <c r="AC38" i="1" s="1"/>
  <c r="AF38" i="1" s="1"/>
  <c r="AI38" i="1" s="1"/>
  <c r="AL38" i="1" s="1"/>
  <c r="AO38" i="1" s="1"/>
  <c r="K36" i="1"/>
  <c r="M36" i="1" s="1"/>
  <c r="O36" i="1" s="1"/>
  <c r="Q36" i="1" s="1"/>
  <c r="T36" i="1" s="1"/>
  <c r="W36" i="1" s="1"/>
  <c r="Z36" i="1" s="1"/>
  <c r="AC36" i="1" s="1"/>
  <c r="AF36" i="1" s="1"/>
  <c r="AI36" i="1" s="1"/>
  <c r="AL36" i="1" s="1"/>
  <c r="AO36" i="1" s="1"/>
  <c r="O54" i="1"/>
  <c r="AA14" i="1"/>
  <c r="S53" i="1"/>
  <c r="S52" i="1" s="1"/>
  <c r="N14" i="1"/>
  <c r="R14" i="1"/>
  <c r="M110" i="1"/>
  <c r="O110" i="1" s="1"/>
  <c r="K97" i="1"/>
  <c r="M97" i="1" s="1"/>
  <c r="O97" i="1" s="1"/>
  <c r="Q97" i="1" s="1"/>
  <c r="T97" i="1" s="1"/>
  <c r="W97" i="1" s="1"/>
  <c r="Z97" i="1" s="1"/>
  <c r="AC97" i="1" s="1"/>
  <c r="AF97" i="1" s="1"/>
  <c r="AI97" i="1" s="1"/>
  <c r="AL97" i="1" s="1"/>
  <c r="AO97" i="1" s="1"/>
  <c r="K15" i="1"/>
  <c r="M15" i="1" s="1"/>
  <c r="O15" i="1" s="1"/>
  <c r="Q15" i="1" s="1"/>
  <c r="T15" i="1" s="1"/>
  <c r="W15" i="1" s="1"/>
  <c r="Z15" i="1" s="1"/>
  <c r="AC15" i="1" s="1"/>
  <c r="AF15" i="1" s="1"/>
  <c r="AI15" i="1" s="1"/>
  <c r="AL15" i="1" s="1"/>
  <c r="AO15" i="1" s="1"/>
  <c r="I14" i="1"/>
  <c r="J13" i="2"/>
  <c r="J51" i="2"/>
  <c r="J50" i="2" s="1"/>
  <c r="J14" i="1"/>
  <c r="J83" i="1"/>
  <c r="K83" i="1" s="1"/>
  <c r="M83" i="1" s="1"/>
  <c r="O83" i="1" s="1"/>
  <c r="Q83" i="1" s="1"/>
  <c r="T83" i="1" s="1"/>
  <c r="W83" i="1" s="1"/>
  <c r="Z83" i="1" s="1"/>
  <c r="AC83" i="1" s="1"/>
  <c r="AF83" i="1" s="1"/>
  <c r="AI83" i="1" s="1"/>
  <c r="AL83" i="1" s="1"/>
  <c r="AO83" i="1" s="1"/>
  <c r="AM14" i="1"/>
  <c r="AM13" i="1" s="1"/>
  <c r="AJ14" i="1"/>
  <c r="I28" i="2"/>
  <c r="I13" i="2"/>
  <c r="AG14" i="1"/>
  <c r="AK53" i="1"/>
  <c r="K22" i="1"/>
  <c r="M22" i="1" s="1"/>
  <c r="O22" i="1" s="1"/>
  <c r="Q22" i="1" s="1"/>
  <c r="T22" i="1" s="1"/>
  <c r="W22" i="1" s="1"/>
  <c r="Z22" i="1" s="1"/>
  <c r="AC22" i="1" s="1"/>
  <c r="AF22" i="1" s="1"/>
  <c r="AI22" i="1" s="1"/>
  <c r="AL22" i="1" s="1"/>
  <c r="AO22" i="1" s="1"/>
  <c r="Y53" i="1"/>
  <c r="AJ53" i="1"/>
  <c r="AJ52" i="1" s="1"/>
  <c r="AD53" i="1"/>
  <c r="AD52" i="1" s="1"/>
  <c r="R52" i="1"/>
  <c r="L53" i="1"/>
  <c r="L52" i="1" s="1"/>
  <c r="AE127" i="1"/>
  <c r="AN53" i="1"/>
  <c r="AN52" i="1" s="1"/>
  <c r="AH53" i="1"/>
  <c r="AB53" i="1"/>
  <c r="V53" i="1"/>
  <c r="P53" i="1"/>
  <c r="P52" i="1" s="1"/>
  <c r="J28" i="2"/>
  <c r="AM53" i="1"/>
  <c r="AM52" i="1" s="1"/>
  <c r="AG53" i="1"/>
  <c r="AG52" i="1" s="1"/>
  <c r="N53" i="1"/>
  <c r="N52" i="1" s="1"/>
  <c r="X53" i="1"/>
  <c r="X52" i="1" s="1"/>
  <c r="M24" i="1"/>
  <c r="O24" i="1" s="1"/>
  <c r="Q24" i="1" s="1"/>
  <c r="T24" i="1" s="1"/>
  <c r="W24" i="1" s="1"/>
  <c r="Z24" i="1" s="1"/>
  <c r="AC24" i="1" s="1"/>
  <c r="AF24" i="1" s="1"/>
  <c r="AI24" i="1" s="1"/>
  <c r="AL24" i="1" s="1"/>
  <c r="AO24" i="1" s="1"/>
  <c r="AI75" i="1"/>
  <c r="AL75" i="1" s="1"/>
  <c r="AO75" i="1" s="1"/>
  <c r="K17" i="1"/>
  <c r="M17" i="1" s="1"/>
  <c r="O17" i="1" s="1"/>
  <c r="Q17" i="1" s="1"/>
  <c r="T17" i="1" s="1"/>
  <c r="W17" i="1" s="1"/>
  <c r="Z17" i="1" s="1"/>
  <c r="AC17" i="1" s="1"/>
  <c r="AF17" i="1" s="1"/>
  <c r="AI17" i="1" s="1"/>
  <c r="AL17" i="1" s="1"/>
  <c r="AO17" i="1" s="1"/>
  <c r="O60" i="1" l="1"/>
  <c r="AF66" i="1"/>
  <c r="Q54" i="1"/>
  <c r="T54" i="1" s="1"/>
  <c r="W54" i="1" s="1"/>
  <c r="Z54" i="1" s="1"/>
  <c r="AC54" i="1" s="1"/>
  <c r="AF54" i="1" s="1"/>
  <c r="AI54" i="1" s="1"/>
  <c r="AL54" i="1" s="1"/>
  <c r="AO54" i="1" s="1"/>
  <c r="O31" i="1"/>
  <c r="Q31" i="1" s="1"/>
  <c r="T31" i="1" s="1"/>
  <c r="W31" i="1" s="1"/>
  <c r="Z31" i="1" s="1"/>
  <c r="AC31" i="1" s="1"/>
  <c r="AF31" i="1" s="1"/>
  <c r="AI31" i="1" s="1"/>
  <c r="AL31" i="1" s="1"/>
  <c r="AO31" i="1" s="1"/>
  <c r="M30" i="1"/>
  <c r="O30" i="1" s="1"/>
  <c r="Q30" i="1" s="1"/>
  <c r="T30" i="1" s="1"/>
  <c r="W30" i="1" s="1"/>
  <c r="Z30" i="1" s="1"/>
  <c r="AC30" i="1" s="1"/>
  <c r="AF30" i="1" s="1"/>
  <c r="AI30" i="1" s="1"/>
  <c r="AL30" i="1" s="1"/>
  <c r="AO30" i="1" s="1"/>
  <c r="Q69" i="1"/>
  <c r="T69" i="1" s="1"/>
  <c r="O70" i="1"/>
  <c r="Q70" i="1" s="1"/>
  <c r="T70" i="1" s="1"/>
  <c r="W70" i="1" s="1"/>
  <c r="Z70" i="1" s="1"/>
  <c r="AC70" i="1" s="1"/>
  <c r="AF70" i="1" s="1"/>
  <c r="AI70" i="1" s="1"/>
  <c r="AL70" i="1" s="1"/>
  <c r="AO70" i="1" s="1"/>
  <c r="M68" i="1"/>
  <c r="M59" i="1" s="1"/>
  <c r="Q74" i="1"/>
  <c r="T74" i="1" s="1"/>
  <c r="AK52" i="1"/>
  <c r="AK127" i="1" s="1"/>
  <c r="AH52" i="1"/>
  <c r="AH127" i="1" s="1"/>
  <c r="AB52" i="1"/>
  <c r="AB127" i="1" s="1"/>
  <c r="Y52" i="1"/>
  <c r="Y127" i="1" s="1"/>
  <c r="V52" i="1"/>
  <c r="V127" i="1" s="1"/>
  <c r="T121" i="1"/>
  <c r="W121" i="1" s="1"/>
  <c r="Z121" i="1" s="1"/>
  <c r="AC121" i="1" s="1"/>
  <c r="AF121" i="1" s="1"/>
  <c r="AI121" i="1" s="1"/>
  <c r="AL121" i="1" s="1"/>
  <c r="AO121" i="1" s="1"/>
  <c r="T55" i="1"/>
  <c r="W55" i="1" s="1"/>
  <c r="Z55" i="1" s="1"/>
  <c r="AC55" i="1" s="1"/>
  <c r="AF55" i="1" s="1"/>
  <c r="AI55" i="1" s="1"/>
  <c r="AL55" i="1" s="1"/>
  <c r="AO55" i="1" s="1"/>
  <c r="T125" i="1"/>
  <c r="W125" i="1" s="1"/>
  <c r="Z125" i="1" s="1"/>
  <c r="AC125" i="1" s="1"/>
  <c r="AF125" i="1" s="1"/>
  <c r="AI125" i="1" s="1"/>
  <c r="AL125" i="1" s="1"/>
  <c r="AO125" i="1" s="1"/>
  <c r="T123" i="1"/>
  <c r="W123" i="1" s="1"/>
  <c r="Z123" i="1" s="1"/>
  <c r="AC123" i="1" s="1"/>
  <c r="AF123" i="1" s="1"/>
  <c r="AI123" i="1" s="1"/>
  <c r="AL123" i="1" s="1"/>
  <c r="AO123" i="1" s="1"/>
  <c r="Q110" i="1"/>
  <c r="T110" i="1" s="1"/>
  <c r="P13" i="1"/>
  <c r="P127" i="1" s="1"/>
  <c r="AM127" i="1"/>
  <c r="AN13" i="1"/>
  <c r="AN127" i="1" s="1"/>
  <c r="AA13" i="1"/>
  <c r="AA127" i="1" s="1"/>
  <c r="K14" i="1"/>
  <c r="M14" i="1" s="1"/>
  <c r="O14" i="1" s="1"/>
  <c r="Q14" i="1" s="1"/>
  <c r="T14" i="1" s="1"/>
  <c r="W14" i="1" s="1"/>
  <c r="Z14" i="1" s="1"/>
  <c r="AC14" i="1" s="1"/>
  <c r="AD13" i="1"/>
  <c r="AD127" i="1" s="1"/>
  <c r="L13" i="1"/>
  <c r="L127" i="1" s="1"/>
  <c r="N13" i="1"/>
  <c r="N127" i="1" s="1"/>
  <c r="R13" i="1"/>
  <c r="R127" i="1" s="1"/>
  <c r="AJ13" i="1"/>
  <c r="AJ127" i="1" s="1"/>
  <c r="J53" i="1"/>
  <c r="U13" i="1"/>
  <c r="U127" i="1" s="1"/>
  <c r="S127" i="1"/>
  <c r="J13" i="1"/>
  <c r="M29" i="1"/>
  <c r="O29" i="1" s="1"/>
  <c r="Q29" i="1" s="1"/>
  <c r="T29" i="1" s="1"/>
  <c r="W29" i="1" s="1"/>
  <c r="Z29" i="1" s="1"/>
  <c r="AC29" i="1" s="1"/>
  <c r="AF29" i="1" s="1"/>
  <c r="AI29" i="1" s="1"/>
  <c r="AL29" i="1" s="1"/>
  <c r="AO29" i="1" s="1"/>
  <c r="X127" i="1"/>
  <c r="J12" i="2"/>
  <c r="J108" i="2" s="1"/>
  <c r="I13" i="1"/>
  <c r="I127" i="1" s="1"/>
  <c r="I12" i="2"/>
  <c r="I108" i="2" s="1"/>
  <c r="AG13" i="1"/>
  <c r="AG127" i="1" s="1"/>
  <c r="AF14" i="1" l="1"/>
  <c r="AI14" i="1" s="1"/>
  <c r="AL14" i="1" s="1"/>
  <c r="AO14" i="1" s="1"/>
  <c r="Q60" i="1"/>
  <c r="AI66" i="1"/>
  <c r="O68" i="1"/>
  <c r="O59" i="1" s="1"/>
  <c r="T68" i="1"/>
  <c r="Q68" i="1"/>
  <c r="J52" i="1"/>
  <c r="K52" i="1" s="1"/>
  <c r="M52" i="1" s="1"/>
  <c r="O52" i="1" s="1"/>
  <c r="Q52" i="1" s="1"/>
  <c r="T52" i="1" s="1"/>
  <c r="W52" i="1" s="1"/>
  <c r="Z52" i="1" s="1"/>
  <c r="AC52" i="1" s="1"/>
  <c r="AF52" i="1" s="1"/>
  <c r="AI52" i="1" s="1"/>
  <c r="AL52" i="1" s="1"/>
  <c r="AO52" i="1" s="1"/>
  <c r="K53" i="1"/>
  <c r="M53" i="1" s="1"/>
  <c r="O53" i="1" s="1"/>
  <c r="Q53" i="1" s="1"/>
  <c r="T53" i="1" s="1"/>
  <c r="W53" i="1" s="1"/>
  <c r="Z53" i="1" s="1"/>
  <c r="AC53" i="1" s="1"/>
  <c r="AF53" i="1" s="1"/>
  <c r="AI53" i="1" s="1"/>
  <c r="AL53" i="1" s="1"/>
  <c r="AO53" i="1" s="1"/>
  <c r="W74" i="1"/>
  <c r="W110" i="1"/>
  <c r="K13" i="1"/>
  <c r="M13" i="1" s="1"/>
  <c r="W69" i="1"/>
  <c r="Z110" i="1" l="1"/>
  <c r="AC110" i="1" s="1"/>
  <c r="AF110" i="1" s="1"/>
  <c r="AI110" i="1" s="1"/>
  <c r="AL110" i="1" s="1"/>
  <c r="AO110" i="1" s="1"/>
  <c r="T60" i="1"/>
  <c r="Q59" i="1"/>
  <c r="W68" i="1"/>
  <c r="AL66" i="1"/>
  <c r="J127" i="1"/>
  <c r="Z74" i="1"/>
  <c r="K127" i="1"/>
  <c r="Z69" i="1"/>
  <c r="O13" i="1"/>
  <c r="M127" i="1"/>
  <c r="W60" i="1" l="1"/>
  <c r="T59" i="1"/>
  <c r="Z68" i="1"/>
  <c r="AO66" i="1"/>
  <c r="AC74" i="1"/>
  <c r="Q13" i="1"/>
  <c r="O127" i="1"/>
  <c r="AC69" i="1"/>
  <c r="Z60" i="1" l="1"/>
  <c r="W59" i="1"/>
  <c r="AC68" i="1"/>
  <c r="AF74" i="1"/>
  <c r="AF69" i="1"/>
  <c r="Q127" i="1"/>
  <c r="T13" i="1"/>
  <c r="AC60" i="1" l="1"/>
  <c r="Z59" i="1"/>
  <c r="AF68" i="1"/>
  <c r="AI74" i="1"/>
  <c r="T127" i="1"/>
  <c r="W13" i="1"/>
  <c r="AI69" i="1"/>
  <c r="AF60" i="1" l="1"/>
  <c r="AC59" i="1"/>
  <c r="AL69" i="1"/>
  <c r="AI68" i="1"/>
  <c r="AL74" i="1"/>
  <c r="Z13" i="1"/>
  <c r="W127" i="1"/>
  <c r="AI60" i="1" l="1"/>
  <c r="AF59" i="1"/>
  <c r="AL68" i="1"/>
  <c r="AO74" i="1"/>
  <c r="AC13" i="1"/>
  <c r="Z127" i="1"/>
  <c r="AO69" i="1"/>
  <c r="AL60" i="1" l="1"/>
  <c r="AI59" i="1"/>
  <c r="AO68" i="1"/>
  <c r="AC127" i="1"/>
  <c r="AF13" i="1"/>
  <c r="AO60" i="1" l="1"/>
  <c r="AO59" i="1" s="1"/>
  <c r="AL59" i="1"/>
  <c r="AF127" i="1"/>
  <c r="AI13" i="1"/>
  <c r="AI127" i="1" l="1"/>
  <c r="AL13" i="1"/>
  <c r="AL127" i="1" l="1"/>
  <c r="AO13" i="1"/>
  <c r="AO127" i="1" s="1"/>
</calcChain>
</file>

<file path=xl/sharedStrings.xml><?xml version="1.0" encoding="utf-8"?>
<sst xmlns="http://schemas.openxmlformats.org/spreadsheetml/2006/main" count="568" uniqueCount="310">
  <si>
    <t>(тыс.руб.)</t>
  </si>
  <si>
    <t>Код бюджетной классификации</t>
  </si>
  <si>
    <t>Наименование</t>
  </si>
  <si>
    <t>000 1 00 00000 00 0000 000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</si>
  <si>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</si>
  <si>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</si>
  <si>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</si>
  <si>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</si>
  <si>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</si>
  <si>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</si>
  <si>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</si>
  <si>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</si>
  <si>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</si>
  <si>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</si>
  <si>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</si>
  <si>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</si>
  <si>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</si>
  <si>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</si>
  <si>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</si>
  <si>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 земли</t>
  </si>
  <si>
    <t>000 1 12 00000 00 0000 000</t>
  </si>
  <si>
    <t>Платежи при пользовании природными ресурсами</t>
  </si>
  <si>
    <t>000 1 12 01000 01 000 120</t>
  </si>
  <si>
    <t>Плата за негативное воздействие на окружающую среду</t>
  </si>
  <si>
    <t>Доходы от продажи земельных участков, гос.собственность на которые не разграничена и которые расположены в границах поселений</t>
  </si>
  <si>
    <t>000 1 16 00000 00 0000 000</t>
  </si>
  <si>
    <t>Штрафы.санкции.возмещение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</si>
  <si>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</si>
  <si>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</si>
  <si>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</si>
  <si>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Дотации бюджетам муниципальных районов на выравнивание уровня бюджетной обеспеченности</t>
  </si>
  <si>
    <t>Субсидии бюджетам субъектам РФ и муниципальных образований (межбюджетные субсидии)</t>
  </si>
  <si>
    <t>Прочие субсидии бюджетам муниципальных районов</t>
  </si>
  <si>
    <t>Иные межбюджетные трансферты</t>
  </si>
  <si>
    <t>Межбюджетные 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</si>
  <si>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082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</si>
  <si>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</si>
  <si>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000 1 13 00000 05 0000 130</t>
  </si>
  <si>
    <t>913 1 13 01995 05 0000 130</t>
  </si>
  <si>
    <t>902 1 13 02995 05 0000 130</t>
  </si>
  <si>
    <t>Доходы от оказания платных услуг и компенсации затрат государства в том числе:</t>
  </si>
  <si>
    <t>000 1 05 02000 02 0000 110</t>
  </si>
  <si>
    <t>Субвенция  бюджетам муниципальным районов на государственную регистрацию актов гражданского состояния</t>
  </si>
  <si>
    <t>Межбюджетные трансферты, передаваемые бюджетам муниципальных районов на комплектование книжных  фондов библиотек муниципальных образований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</si>
  <si>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</si>
  <si>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доходы от компенсации затрат бюджетов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</si>
  <si>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</si>
  <si>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Безвозмездные поступления от государственных (муниципальных) организаций</t>
  </si>
  <si>
    <t>к Решению районной Думы</t>
  </si>
  <si>
    <r>
      <t xml:space="preserve">Субвенцияна обеспечение </t>
    </r>
    <r>
      <rPr>
        <u/>
        <sz val="11"/>
        <color indexed="8"/>
        <rFont val="Times New Roman"/>
        <family val="1"/>
        <charset val="204"/>
      </rPr>
      <t>жильем детей-сирот и детей</t>
    </r>
    <r>
      <rPr>
        <sz val="11"/>
        <color indexed="8"/>
        <rFont val="Times New Roman"/>
        <family val="1"/>
        <charset val="204"/>
      </rPr>
      <t>, оставшихся без попечения родителей (областные)</t>
    </r>
  </si>
  <si>
    <t>902 1 13 02065 05 0000 130</t>
  </si>
  <si>
    <t>Доходы поступающие в порядке возмещения расходов, понесенных в связи с эксплуатацией имущества муниципального района</t>
  </si>
  <si>
    <t>доходы от сдачи в аренду  имущества в оперативном управлении</t>
  </si>
  <si>
    <t>прочие поступления от имущества в собственности района</t>
  </si>
  <si>
    <t>902 1 11 05035 05 0000 120</t>
  </si>
  <si>
    <t>902 1 11 09045 05 0000 120</t>
  </si>
  <si>
    <t>902 1 14 02053 05 0000 410</t>
  </si>
  <si>
    <t>000 1 03 02200 01 0000 110</t>
  </si>
  <si>
    <t>Доходы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производимых на территории РФ</t>
  </si>
  <si>
    <t>000 1 03 02230 01 0000 110</t>
  </si>
  <si>
    <t>моторные масла</t>
  </si>
  <si>
    <t>автомобильный бензин</t>
  </si>
  <si>
    <t>прямогонный бензин</t>
  </si>
  <si>
    <t>000 1 03 02240 01 0000 110</t>
  </si>
  <si>
    <t>000 1 03 02250 01 0000 110</t>
  </si>
  <si>
    <t>000 1 03 02260 01 0000 110</t>
  </si>
  <si>
    <t>000 1 09 00000 00 0000 000</t>
  </si>
  <si>
    <t>Задолженность по отмененным налогам, сборам</t>
  </si>
  <si>
    <t>Прочие доходы от оказания платных услуг (работ) получателями средств бюджетов муниципальных районов (родительская плата)</t>
  </si>
  <si>
    <t>902 1 14 02052 05 0000 410</t>
  </si>
  <si>
    <t>Доходы от реализации имущества, находящегося в оперативном управленииучреждений района, в части реализации основных средств по указанному имуществу</t>
  </si>
  <si>
    <t>000 2 00 00000 00 0000 000</t>
  </si>
  <si>
    <t>000 1 05 04000 01 0000 110</t>
  </si>
  <si>
    <t>Патент</t>
  </si>
  <si>
    <t>дизельное топливо</t>
  </si>
  <si>
    <t>913 1 13 02995 05 0000 130</t>
  </si>
  <si>
    <t>Субсидия на обеспечение сбалансированности</t>
  </si>
  <si>
    <t>(тыс. руб.)</t>
  </si>
  <si>
    <t>Прочие неналоговые доходы</t>
  </si>
  <si>
    <t>изменения</t>
  </si>
  <si>
    <t>Субвенция  по организационному обеспечению деятельности территориальных административных комиссий</t>
  </si>
  <si>
    <t>изменения () по Закону</t>
  </si>
  <si>
    <t>ИТОГО ДОХОДОВ</t>
  </si>
  <si>
    <t>НАЛОГОВЫЕ И НЕНАЛОГОВЫЕ ДОХОДЫ</t>
  </si>
  <si>
    <t>НАЛОГОВЫЕ доходы</t>
  </si>
  <si>
    <t>НЕНАЛОГОВЫЕ доходы</t>
  </si>
  <si>
    <t>Субсидия для решения отдельных вопросов местного значения в сфере дополнительного образования детей</t>
  </si>
  <si>
    <t>902 1 11 05013 05 0000 120</t>
  </si>
  <si>
    <t>902 1 14 06013 05 0000 430</t>
  </si>
  <si>
    <r>
      <t xml:space="preserve">Субвенция на предоставление </t>
    </r>
    <r>
      <rPr>
        <sz val="11"/>
        <color indexed="8"/>
        <rFont val="Times New Roman"/>
        <family val="1"/>
        <charset val="204"/>
      </rPr>
      <t>гражданам субсидий на оплату жилого помещения и коммунальных услуг</t>
    </r>
  </si>
  <si>
    <t>Субвенция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</si>
  <si>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Субвенция на предоставление мер социальной поддержки по оплате жилого помещения и коммунальных услуг специалистам учреждений культуры , работающим и проживающим в сельской местности</t>
  </si>
  <si>
    <t>Субвенция на оплату жилого помещения и отдельных видов коммунальных услуг,  предоставляемых педагогическим работникам образовательных организаций, проживающим и работающим в сельской местности</t>
  </si>
  <si>
    <t>Субвенция на предоставление мер социальной поддержки по оплате жилого помещения и коммунальных услуг  работникам библиотек и медицинским работникам образовательных организаций, работающим и проживающим в сельской местности</t>
  </si>
  <si>
    <t>Субвенции на выплату компенсации части платы за присмотр и уход за детьми в образовательных организациях,  реализующих образовательную программу дошкольного образования</t>
  </si>
  <si>
    <t>Субвенция на организацию питания обучающихся (1-11 классы) в общеобразовательных организациях в соответствии с Законом ВО</t>
  </si>
  <si>
    <t>Субвенция  на осуществление общеобразовательного процесса по реализации образовательных программ,            в том числе</t>
  </si>
  <si>
    <t>дошкольное образование муниципальными образовательными организациями</t>
  </si>
  <si>
    <t>дошкольное образование муниципальными дошкольными образовательными организациями</t>
  </si>
  <si>
    <t>начальное общее, основное общее, среднее общее образование муниципальными общеобразовательными организациями</t>
  </si>
  <si>
    <t>Субвенция  по создание, исполнение функций и обеспечение деятельности муниципальных комиссий по делам несовершеннолетних и защите их прав</t>
  </si>
  <si>
    <t>Субвенция на организацию и осуществление деятельности по опеке и попечительству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</si>
  <si>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</si>
  <si>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Прочие субсидии  (на организацию отдыха детей в каникулярный период в лагерях дневного пребывания)</t>
  </si>
  <si>
    <t xml:space="preserve">Прочие субсидии  (на организацию отдыха детей в каникулярный период в лагерях дневного пребывания)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</si>
  <si>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</si>
  <si>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</si>
  <si>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</si>
  <si>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000 1 05 01000 01 0000 110</t>
  </si>
  <si>
    <t>913 1 11 05035 05 0000 120</t>
  </si>
  <si>
    <t>913 1 13 02065 05 0000 130</t>
  </si>
  <si>
    <t>902 1 17 05050 05 0000 180</t>
  </si>
  <si>
    <t>000 2 02 15000 00 0000 150</t>
  </si>
  <si>
    <t>927 2 02 15001 05 00000 150</t>
  </si>
  <si>
    <t>000 2 02 20000 00 0000 150</t>
  </si>
  <si>
    <t>000 2 02 29999 05 0000 150</t>
  </si>
  <si>
    <t>902 2 02 29999 05 0000 150</t>
  </si>
  <si>
    <t>913 2 02 29999 05 0000 150</t>
  </si>
  <si>
    <t>927 2 02 29999 05 0000 150</t>
  </si>
  <si>
    <t>000 2 02 30000 00 0000 150</t>
  </si>
  <si>
    <t>902 2 02 35930 05 0000 150</t>
  </si>
  <si>
    <t>902 2 02 30022 05 0000 150</t>
  </si>
  <si>
    <t>913 2 02 30024 05 0000 150</t>
  </si>
  <si>
    <t>902 2 02 30024 05 0000 150</t>
  </si>
  <si>
    <t>913 2 02 30027 05 0000 150</t>
  </si>
  <si>
    <t>913 2 02 30029 05 0000 150</t>
  </si>
  <si>
    <t>000 2 02 40000 05 0000 150</t>
  </si>
  <si>
    <t>931 2 02 40014 05 0000 150</t>
  </si>
  <si>
    <t>927 2 02 02999 05 0000 150</t>
  </si>
  <si>
    <t>000 2 02 04000 05 0000 150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</si>
  <si>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</si>
  <si>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</si>
  <si>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927 2 02 20041 05 0000 150</t>
  </si>
  <si>
    <t>изменения (уведомления по расчетам)</t>
  </si>
  <si>
    <t>927 2 02 49999 05 0000 150</t>
  </si>
  <si>
    <t>901 2 02 29999 05 0000 150</t>
  </si>
  <si>
    <t>927 2 02 15002 05 00000 150</t>
  </si>
  <si>
    <t>132</t>
  </si>
  <si>
    <t>Дотации бюджетам муниципальных районов на поддержку мер по обеспечению сбалансированности местных бюджетов для решения отдельных вопросов в сфере культуры</t>
  </si>
  <si>
    <t>902 2 04 05020 05 0000 150</t>
  </si>
  <si>
    <t xml:space="preserve">изменения </t>
  </si>
  <si>
    <t>Дотации бюджетам муниципальных районов на поддержку мер по обеспечению сбалансированности местных бюджетов для решения отдельных вопросов в связи с реализацией местных инициатив населения</t>
  </si>
  <si>
    <t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</si>
  <si>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913 1 13 01995 05 0001 130</t>
  </si>
  <si>
    <t>Прочие доходы от оказания платных услуг (работ) получателями средств бюджетов муниципальных районов (бассейн)</t>
  </si>
  <si>
    <t>(в ред. от_.__.2020 г. № ___)</t>
  </si>
  <si>
    <t>902 202 35469 05 0000 150</t>
  </si>
  <si>
    <t>Субвенция бюджетам муниципальных районов на проведение Всероссийской переписи населения 2020 года</t>
  </si>
  <si>
    <t>913 2 02 25097 05 0000 150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</si>
  <si>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</si>
  <si>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на замену кровли и выполнение необходимых для этого работ в зданиях муниципальных образовательных организаций</t>
  </si>
  <si>
    <t>Субсидия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</si>
  <si>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Субсидия на благоустройство площадок для проведения праздничных линеек и других мероприятий в муниципальных образовательных организациях</t>
  </si>
  <si>
    <t>902 2 02 25467 05 0000 150</t>
  </si>
  <si>
    <t>902 2 02 45519 05 0000 150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</si>
  <si>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</si>
  <si>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Прочие доходы от оказания платных услуг (работ) получателями средств бюджетов муниципальных районов (сертификаты по доп.образованию)</t>
  </si>
  <si>
    <t>913 1 13 01995 05 0002 130</t>
  </si>
  <si>
    <t>902 2 02 40014 05 0000 150</t>
  </si>
  <si>
    <t>913 2 02 45303 05 0000 150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</si>
  <si>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</si>
  <si>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927 2 07 05030 05 0000 150</t>
  </si>
  <si>
    <t>902 1 11 07015 05 0000 120</t>
  </si>
  <si>
    <t>Доходы от перечисления части прибыли, остающейся после уплаты налогов и иных обязательных платежей МУП, созданных муниципальным районом</t>
  </si>
  <si>
    <t>Субсидия на реализацию проектов местных инициатив населения Волгоградской области</t>
  </si>
  <si>
    <t>902 2 02 35120 05 0000 150</t>
  </si>
  <si>
    <t>902 2 03 00000 05 0000 150</t>
  </si>
  <si>
    <t>902 2 03 05099 05 0000 150</t>
  </si>
  <si>
    <t>902 2 02 45160 05 0000 150</t>
  </si>
  <si>
    <t>Субвенция на 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</si>
  <si>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(уличное освещение)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</si>
  <si>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(ТОС)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</si>
  <si>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</si>
  <si>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913 2 02 25304 05 0000 150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</si>
  <si>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</si>
  <si>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Код цели</t>
  </si>
  <si>
    <t>817, 818</t>
  </si>
  <si>
    <t>804</t>
  </si>
  <si>
    <t>816</t>
  </si>
  <si>
    <t>833</t>
  </si>
  <si>
    <t>832</t>
  </si>
  <si>
    <t>805</t>
  </si>
  <si>
    <t>806</t>
  </si>
  <si>
    <t>824</t>
  </si>
  <si>
    <t>871</t>
  </si>
  <si>
    <t>813</t>
  </si>
  <si>
    <t>873</t>
  </si>
  <si>
    <t>807</t>
  </si>
  <si>
    <t>849</t>
  </si>
  <si>
    <t>802</t>
  </si>
  <si>
    <t>810</t>
  </si>
  <si>
    <t>811</t>
  </si>
  <si>
    <t>819</t>
  </si>
  <si>
    <t>899</t>
  </si>
  <si>
    <t>Коды цели</t>
  </si>
  <si>
    <t>823</t>
  </si>
  <si>
    <t>883</t>
  </si>
  <si>
    <t>933</t>
  </si>
  <si>
    <t>821</t>
  </si>
  <si>
    <t>822</t>
  </si>
  <si>
    <t>814</t>
  </si>
  <si>
    <t>854</t>
  </si>
  <si>
    <t>Субсидии бюджетам муниципальных районов на реализацию мероприятий, связанных с организацией освещения улично-дорожной сети населенных пунктов</t>
  </si>
  <si>
    <t>842</t>
  </si>
  <si>
    <t xml:space="preserve">Субсидия на модернизацию спортивных площадок в общеобразовательных организациях </t>
  </si>
  <si>
    <t>Субсидия на приобретение и монтаж оборудования для доочистки воды</t>
  </si>
  <si>
    <t>927 2 02 02999 05 0000 151</t>
  </si>
  <si>
    <t>827</t>
  </si>
  <si>
    <t>853</t>
  </si>
  <si>
    <t xml:space="preserve">Субсидия на реализацию мероприятий в сфере дорожной деятельности </t>
  </si>
  <si>
    <t>Субвенция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</si>
  <si>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безвозмездные поступления в бюджеты муниципальных районов</t>
  </si>
  <si>
    <t>Субсидии на софинансирование капитальных вложений в объекты питьевого водоснабжения</t>
  </si>
  <si>
    <t>21-50970-00000-00000</t>
  </si>
  <si>
    <t>803</t>
  </si>
  <si>
    <t>834</t>
  </si>
  <si>
    <t>21-54690-00000-00000</t>
  </si>
  <si>
    <t>934</t>
  </si>
  <si>
    <t>837</t>
  </si>
  <si>
    <t>808</t>
  </si>
  <si>
    <t>Субвенция на осуществление полномочий Волгоградской области в области обращения с животными в части реализации мероприятий при осуществлении деятельности по обращению с животными без владельцев</t>
  </si>
  <si>
    <t>902 2 02 02999 05 0000 151</t>
  </si>
  <si>
    <t>Субвенция на осуществление государственных полномочий Волгоградской области по установлению регулируемых тарифов на перевозки по муниципальным маршрутам регулярных перевозок, соответствующих критерию доступности транспортных услуг для населения при организации регулярных перевозок пассажиров и багажа автомобильным транспортом</t>
  </si>
  <si>
    <t>801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</si>
  <si>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(уличное освещение - софинансирование)</t>
  </si>
  <si>
    <t>893</t>
  </si>
  <si>
    <t>854-1</t>
  </si>
  <si>
    <t>854-2</t>
  </si>
  <si>
    <t>913 2 02 03024 05 0000 150</t>
  </si>
  <si>
    <t>902 2 02 25243 05 0000 150</t>
  </si>
  <si>
    <t>Инициативные платежи, зачисляемые в бюджеты муниципальных районов</t>
  </si>
  <si>
    <t>000 1 17 15030 05 0000 150</t>
  </si>
  <si>
    <t>828</t>
  </si>
  <si>
    <t>828-2</t>
  </si>
  <si>
    <t>902 2 02 49999 05 0000 150</t>
  </si>
  <si>
    <r>
      <t>сумма  2023</t>
    </r>
    <r>
      <rPr>
        <sz val="9"/>
        <color indexed="8"/>
        <rFont val="Times New Roman"/>
        <family val="1"/>
        <charset val="204"/>
      </rPr>
      <t xml:space="preserve"> (тыс.рублей)</t>
    </r>
  </si>
  <si>
    <t>902 2 02 03024 05 0000 150</t>
  </si>
  <si>
    <t>902 2 02 03026 05 0000 150</t>
  </si>
  <si>
    <t>22-53030-00000-00000</t>
  </si>
  <si>
    <t>22-53040-00000-00002</t>
  </si>
  <si>
    <t>Субсидия на содержание объектов благоустройства</t>
  </si>
  <si>
    <t>902 2 02 20041 05 0000 150</t>
  </si>
  <si>
    <t>Субсидия на реализацию мероприятий в сфере дорожной деятельности (приобретение техники)</t>
  </si>
  <si>
    <t>817-722709;817-6672391</t>
  </si>
  <si>
    <t>817-722709; 818-6544191</t>
  </si>
  <si>
    <t>увелич на рост з/пл на 4 и 15%</t>
  </si>
  <si>
    <t>перечсет родит платы</t>
  </si>
  <si>
    <t>22-50970-00000-00000</t>
  </si>
  <si>
    <t>Приложение 1</t>
  </si>
  <si>
    <t>Приложение 2</t>
  </si>
  <si>
    <t>000 1 05 04000 02 0000 110</t>
  </si>
  <si>
    <t>812</t>
  </si>
  <si>
    <t>Субвенция на предоставление мер социальной поддержки детям-сиротам и детям, оставшимся без попечения родителей, лицам, потерявшим в период обучения обоих родителей или единственного родителя</t>
  </si>
  <si>
    <t xml:space="preserve">Субвенция на вознаграждение за труд, причитающийся приемным родителям, патронатным воспитателям, и предоставление приемным родителям мер социальной поддержки </t>
  </si>
  <si>
    <t>812-1</t>
  </si>
  <si>
    <t>839</t>
  </si>
  <si>
    <t>Субвенция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</si>
  <si>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22-55190-00000-01002</t>
  </si>
  <si>
    <t>Межбюджетные трансферты, передаваемые бюджетам муниципальных районов на поддержку отрасли культуры</t>
  </si>
  <si>
    <t>изменения февраль</t>
  </si>
  <si>
    <t>857</t>
  </si>
  <si>
    <t>Иные 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граждан, прибывших после 18 февраля 2022 г. в Волгоградскую область с территорий, граничащих с Российской Федерацией, и находящихся в пунктах временного размещения на территории Волгоградской области</t>
  </si>
  <si>
    <t>Иные межбюджетные трансферты, передаваемые бюджетам муниципальных районов из бюджетов поселений в соответствии с заключенными соглашениями (на содержание объектов благоустройства)</t>
  </si>
  <si>
    <t>изменения (март)</t>
  </si>
  <si>
    <t>Субсидия бюджетам муниципальных районов на реализацию мероприятий, связанных с организацией освещения улично-дорожной сети населенных пунктов</t>
  </si>
  <si>
    <t>Субсидия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</si>
  <si>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на софинансирование капитальных вложений в объекты питьевого водоснабжения</t>
  </si>
  <si>
    <t>Субсидия бюджетам муниципальных районов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</si>
  <si>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Субсидия бюджетам муниципальных районов на обеспечение развития и укрепления материально-технической базы муниципальных домов культуры с числом жителей до 50 тысяч человек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</si>
  <si>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</si>
  <si>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Субвенция на выплату компенсации части платы за присмотр и уход за детьми в образовательных организациях,  реализующих образовательную программу дошкольного образования</t>
  </si>
  <si>
    <t>22-54670-00000-00001</t>
  </si>
  <si>
    <t xml:space="preserve">Поступления от денежных пожертвований, предоставляемых негосударственными организациями получателям средств бюджетов муниципальных районов   </t>
  </si>
  <si>
    <t>изменения ()</t>
  </si>
  <si>
    <t>изменения май</t>
  </si>
  <si>
    <t>840</t>
  </si>
  <si>
    <t xml:space="preserve">Иные межбюджетные трансферты, передаваемые бюджетам муниципальных районов из резервного фонда Волгоградской области </t>
  </si>
  <si>
    <t>999</t>
  </si>
  <si>
    <t>Иные межбюджетные трансферты, передаваемые бюджетам муниципальных районов на поощрение муниципальных управленческих команд</t>
  </si>
  <si>
    <t>Субсидия на поощрение победителей конкурса на лучшую организацию работы в представительных ОМСУ</t>
  </si>
  <si>
    <t>Иные межбюджетные трансферты, передаваемые бюджетам муниципальных районов - победителей и призеров областного конкурса на лучшую организацию работы в представительных ОМСУ</t>
  </si>
  <si>
    <t>828-1</t>
  </si>
  <si>
    <t>901 2 02 49999 05 0000 150</t>
  </si>
  <si>
    <t>изменения (октябрь)</t>
  </si>
  <si>
    <t>Поступления доходов в районный бюджет   в 2023 году</t>
  </si>
  <si>
    <t xml:space="preserve">(в ред. от .2023 г. № ) </t>
  </si>
  <si>
    <t xml:space="preserve">в ред. от 0.0.2023г. № </t>
  </si>
  <si>
    <t>Поступления доходов в районный бюджет   в 2024 и 2025 годах</t>
  </si>
  <si>
    <r>
      <t>сумма  2024</t>
    </r>
    <r>
      <rPr>
        <sz val="9"/>
        <color indexed="8"/>
        <rFont val="Times New Roman"/>
        <family val="1"/>
        <charset val="204"/>
      </rPr>
      <t xml:space="preserve"> (тыс.рублей)</t>
    </r>
  </si>
  <si>
    <r>
      <t xml:space="preserve">сумма  2025 </t>
    </r>
    <r>
      <rPr>
        <sz val="9"/>
        <color indexed="8"/>
        <rFont val="Times New Roman"/>
        <family val="1"/>
        <charset val="204"/>
      </rPr>
      <t>(тыс.рублей)</t>
    </r>
  </si>
  <si>
    <t>Субсидия бюджетам муниципальных районов на реализацию проектов комплексного развития сельских территорий</t>
  </si>
  <si>
    <t>23-51200-00000-00000</t>
  </si>
  <si>
    <t>23-59000-00000-00300</t>
  </si>
  <si>
    <t>23-51200-00000-00300</t>
  </si>
  <si>
    <t>Иные межбюджетные трансферты, передаваемые бюджетам муниципальных районов из бюджетов поселений в соответствии с заключенными соглашениями</t>
  </si>
  <si>
    <t>000 1 03 02231 01 0000 110</t>
  </si>
  <si>
    <t>000 1 03 02241 01 0000 110</t>
  </si>
  <si>
    <t>000 1 03 02251 01 0000 110</t>
  </si>
  <si>
    <t>000 1 03 02261 01 0000 110</t>
  </si>
  <si>
    <t xml:space="preserve">Субсидия на возмещение расходов на проведение кадастровых работ в отношении земельных участков
</t>
  </si>
  <si>
    <t>Субсидия на софинансирование капитальных вложений в объекты энергосбережения и повышения энергетической эффективности в теплоснабжении</t>
  </si>
  <si>
    <t>Субвенция на осуществление государственных полномочий по увековечиванию памяти погибших при защите Отечества на территории ВО</t>
  </si>
  <si>
    <t>23-53040-00000-00002</t>
  </si>
  <si>
    <t>23-55760-00000-02000</t>
  </si>
  <si>
    <t>825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</si>
  <si>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организаций</t>
  </si>
  <si>
    <t>902 2 02 25576 05 0000 150</t>
  </si>
  <si>
    <t>927 2 02 25599 05 0000 150</t>
  </si>
  <si>
    <t xml:space="preserve">от ________2022 г. № </t>
  </si>
  <si>
    <t xml:space="preserve">от _________2022 г.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</si>
</sst>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3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2" fillId="0" borderId="0" xfId="0" applyFont="1"/>
    <xf numFmtId="164" fontId="0" fillId="0" borderId="0" xfId="0" applyNumberFormat="1"/>
    <xf numFmtId="164" fontId="6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0" borderId="0" xfId="0" applyFont="1" applyAlignment="1"/>
    <xf numFmtId="0" fontId="0" fillId="0" borderId="0" xfId="0" applyBorder="1"/>
    <xf numFmtId="0" fontId="4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0" fillId="2" borderId="0" xfId="0" applyNumberFormat="1" applyFill="1" applyBorder="1"/>
    <xf numFmtId="164" fontId="6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 wrapText="1"/>
    </xf>
    <xf numFmtId="164" fontId="13" fillId="2" borderId="0" xfId="0" applyNumberFormat="1" applyFont="1" applyFill="1" applyBorder="1" applyAlignment="1">
      <alignment horizontal="center"/>
    </xf>
    <xf numFmtId="164" fontId="20" fillId="0" borderId="0" xfId="0" applyNumberFormat="1" applyFont="1" applyBorder="1"/>
    <xf numFmtId="164" fontId="20" fillId="2" borderId="0" xfId="0" applyNumberFormat="1" applyFont="1" applyFill="1" applyBorder="1"/>
    <xf numFmtId="164" fontId="0" fillId="2" borderId="0" xfId="0" applyNumberFormat="1" applyFont="1" applyFill="1" applyBorder="1"/>
    <xf numFmtId="164" fontId="0" fillId="0" borderId="0" xfId="0" applyNumberFormat="1" applyFont="1" applyBorder="1"/>
    <xf numFmtId="164" fontId="22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21" fillId="0" borderId="0" xfId="0" applyFont="1" applyAlignment="1"/>
    <xf numFmtId="0" fontId="12" fillId="0" borderId="0" xfId="0" applyFont="1" applyAlignment="1"/>
    <xf numFmtId="0" fontId="1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" fillId="2" borderId="1" xfId="0" applyNumberFormat="1" applyFont="1" applyFill="1" applyBorder="1" applyAlignment="1">
      <alignment horizontal="center" wrapText="1"/>
    </xf>
    <xf numFmtId="164" fontId="24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165" fontId="2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7" fillId="2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27" fillId="2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/>
    </xf>
    <xf numFmtId="165" fontId="29" fillId="0" borderId="1" xfId="0" applyNumberFormat="1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horizontal="center"/>
    </xf>
    <xf numFmtId="165" fontId="30" fillId="3" borderId="1" xfId="0" applyNumberFormat="1" applyFont="1" applyFill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wrapText="1"/>
    </xf>
    <xf numFmtId="165" fontId="6" fillId="3" borderId="1" xfId="0" applyNumberFormat="1" applyFont="1" applyFill="1" applyBorder="1" applyAlignment="1">
      <alignment wrapText="1"/>
    </xf>
    <xf numFmtId="165" fontId="26" fillId="3" borderId="1" xfId="0" applyNumberFormat="1" applyFont="1" applyFill="1" applyBorder="1" applyAlignment="1">
      <alignment horizontal="center"/>
    </xf>
    <xf numFmtId="164" fontId="26" fillId="2" borderId="1" xfId="0" applyNumberFormat="1" applyFont="1" applyFill="1" applyBorder="1" applyAlignment="1">
      <alignment horizontal="center"/>
    </xf>
    <xf numFmtId="164" fontId="32" fillId="2" borderId="1" xfId="0" applyNumberFormat="1" applyFont="1" applyFill="1" applyBorder="1" applyAlignment="1">
      <alignment horizontal="center"/>
    </xf>
    <xf numFmtId="165" fontId="22" fillId="2" borderId="1" xfId="0" applyNumberFormat="1" applyFont="1" applyFill="1" applyBorder="1" applyAlignment="1">
      <alignment horizontal="center"/>
    </xf>
    <xf numFmtId="165" fontId="24" fillId="2" borderId="1" xfId="0" applyNumberFormat="1" applyFont="1" applyFill="1" applyBorder="1" applyAlignment="1">
      <alignment horizontal="center"/>
    </xf>
    <xf numFmtId="165" fontId="26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0" fillId="3" borderId="0" xfId="0" applyFill="1"/>
    <xf numFmtId="49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3" borderId="0" xfId="0" applyNumberFormat="1" applyFill="1" applyBorder="1"/>
    <xf numFmtId="164" fontId="6" fillId="3" borderId="0" xfId="0" applyNumberFormat="1" applyFont="1" applyFill="1" applyBorder="1" applyAlignment="1">
      <alignment horizontal="center"/>
    </xf>
    <xf numFmtId="0" fontId="31" fillId="0" borderId="0" xfId="0" applyFont="1"/>
    <xf numFmtId="165" fontId="3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165" fontId="30" fillId="3" borderId="1" xfId="0" applyNumberFormat="1" applyFont="1" applyFill="1" applyBorder="1" applyAlignment="1">
      <alignment horizontal="center" wrapText="1"/>
    </xf>
    <xf numFmtId="165" fontId="33" fillId="3" borderId="1" xfId="0" applyNumberFormat="1" applyFont="1" applyFill="1" applyBorder="1" applyAlignment="1">
      <alignment horizontal="center" wrapText="1"/>
    </xf>
    <xf numFmtId="49" fontId="23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 wrapText="1"/>
    </xf>
    <xf numFmtId="0" fontId="0" fillId="3" borderId="1" xfId="0" applyNumberForma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3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2" fillId="2" borderId="7" xfId="0" applyFont="1" applyFill="1" applyBorder="1"/>
    <xf numFmtId="165" fontId="26" fillId="2" borderId="7" xfId="0" applyNumberFormat="1" applyFont="1" applyFill="1" applyBorder="1" applyAlignment="1">
      <alignment horizontal="center"/>
    </xf>
    <xf numFmtId="165" fontId="26" fillId="2" borderId="8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25" fillId="3" borderId="1" xfId="0" applyNumberFormat="1" applyFont="1" applyFill="1" applyBorder="1" applyAlignment="1">
      <alignment horizontal="center"/>
    </xf>
    <xf numFmtId="164" fontId="34" fillId="2" borderId="0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wrapText="1"/>
    </xf>
    <xf numFmtId="49" fontId="35" fillId="3" borderId="1" xfId="0" applyNumberFormat="1" applyFont="1" applyFill="1" applyBorder="1" applyAlignment="1">
      <alignment horizontal="center" wrapText="1"/>
    </xf>
    <xf numFmtId="49" fontId="36" fillId="3" borderId="1" xfId="0" applyNumberFormat="1" applyFont="1" applyFill="1" applyBorder="1" applyAlignment="1">
      <alignment horizontal="center" wrapText="1"/>
    </xf>
    <xf numFmtId="164" fontId="30" fillId="3" borderId="1" xfId="0" applyNumberFormat="1" applyFont="1" applyFill="1" applyBorder="1" applyAlignment="1">
      <alignment horizontal="center"/>
    </xf>
    <xf numFmtId="164" fontId="30" fillId="2" borderId="1" xfId="0" applyNumberFormat="1" applyFont="1" applyFill="1" applyBorder="1" applyAlignment="1">
      <alignment horizontal="center"/>
    </xf>
    <xf numFmtId="0" fontId="40" fillId="0" borderId="0" xfId="0" applyFont="1"/>
    <xf numFmtId="164" fontId="36" fillId="0" borderId="0" xfId="0" applyNumberFormat="1" applyFont="1" applyBorder="1" applyAlignment="1">
      <alignment wrapText="1"/>
    </xf>
    <xf numFmtId="164" fontId="5" fillId="2" borderId="0" xfId="0" applyNumberFormat="1" applyFont="1" applyFill="1" applyBorder="1" applyAlignment="1">
      <alignment horizontal="center" wrapText="1"/>
    </xf>
    <xf numFmtId="165" fontId="27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9" fontId="38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/>
    <xf numFmtId="49" fontId="34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49" fontId="30" fillId="3" borderId="1" xfId="0" applyNumberFormat="1" applyFont="1" applyFill="1" applyBorder="1" applyAlignment="1">
      <alignment horizontal="center"/>
    </xf>
    <xf numFmtId="0" fontId="41" fillId="0" borderId="0" xfId="0" applyFont="1"/>
    <xf numFmtId="4" fontId="2" fillId="3" borderId="1" xfId="0" applyNumberFormat="1" applyFont="1" applyFill="1" applyBorder="1" applyAlignment="1">
      <alignment horizontal="center" wrapText="1"/>
    </xf>
    <xf numFmtId="165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49" fontId="2" fillId="6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wrapText="1"/>
    </xf>
    <xf numFmtId="49" fontId="0" fillId="7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39" fillId="3" borderId="1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0" fontId="30" fillId="3" borderId="3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1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left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37" fillId="0" borderId="0" xfId="0" applyFont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30"/>
  <sheetViews>
    <sheetView zoomScaleSheetLayoutView="70" workbookViewId="0">
      <selection activeCell="I17" sqref="I17"/>
    </sheetView>
  </sheetViews>
  <sheetFormatPr defaultRowHeight="15" x14ac:dyDescent="0.25"/>
  <cols>
    <col min="1" max="1" width="9.28515625" customWidth="1"/>
    <col min="3" max="3" width="3.85546875" customWidth="1"/>
    <col min="4" max="4" width="7.42578125" customWidth="1"/>
    <col min="5" max="5" width="21.28515625" customWidth="1"/>
    <col min="8" max="8" width="14.7109375" customWidth="1"/>
    <col min="9" max="9" width="14" customWidth="1"/>
    <col min="10" max="10" width="10.28515625" hidden="1" customWidth="1"/>
    <col min="11" max="11" width="12.7109375" hidden="1" customWidth="1"/>
    <col min="12" max="12" width="9.85546875" hidden="1" customWidth="1"/>
    <col min="13" max="13" width="12.5703125" hidden="1" customWidth="1"/>
    <col min="14" max="14" width="11.85546875" hidden="1" customWidth="1"/>
    <col min="15" max="15" width="14.28515625" hidden="1" customWidth="1"/>
    <col min="16" max="16" width="11.28515625" hidden="1" customWidth="1"/>
    <col min="17" max="17" width="13.42578125" hidden="1" customWidth="1"/>
    <col min="18" max="18" width="12.42578125" hidden="1" customWidth="1"/>
    <col min="19" max="19" width="12.7109375" hidden="1" customWidth="1"/>
    <col min="20" max="20" width="12.5703125" hidden="1" customWidth="1"/>
    <col min="21" max="21" width="13" hidden="1" customWidth="1"/>
    <col min="22" max="22" width="1.28515625" hidden="1" customWidth="1"/>
    <col min="23" max="23" width="12.85546875" hidden="1" customWidth="1"/>
    <col min="24" max="24" width="10.5703125" hidden="1" customWidth="1"/>
    <col min="25" max="25" width="10.7109375" hidden="1" customWidth="1"/>
    <col min="26" max="26" width="14.28515625" hidden="1" customWidth="1"/>
    <col min="27" max="28" width="11" hidden="1" customWidth="1"/>
    <col min="29" max="29" width="13.140625" hidden="1" customWidth="1"/>
    <col min="30" max="30" width="12.28515625" hidden="1" customWidth="1"/>
    <col min="31" max="31" width="11" hidden="1" customWidth="1"/>
    <col min="32" max="32" width="13.28515625" hidden="1" customWidth="1"/>
    <col min="33" max="33" width="13.5703125" hidden="1" customWidth="1"/>
    <col min="34" max="34" width="9.7109375" hidden="1" customWidth="1"/>
    <col min="35" max="35" width="13.28515625" hidden="1" customWidth="1"/>
    <col min="36" max="37" width="9.140625" hidden="1" customWidth="1"/>
    <col min="38" max="38" width="13.140625" hidden="1" customWidth="1"/>
    <col min="39" max="40" width="8.85546875" hidden="1" customWidth="1"/>
    <col min="41" max="41" width="12.42578125" hidden="1" customWidth="1"/>
    <col min="42" max="44" width="8.85546875" customWidth="1"/>
  </cols>
  <sheetData>
    <row r="1" spans="1:41" ht="18.600000000000001" customHeight="1" x14ac:dyDescent="0.25">
      <c r="G1" s="182" t="s">
        <v>248</v>
      </c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</row>
    <row r="2" spans="1:41" ht="19.149999999999999" customHeight="1" x14ac:dyDescent="0.3">
      <c r="G2" s="184" t="s">
        <v>48</v>
      </c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</row>
    <row r="3" spans="1:41" ht="21" customHeight="1" x14ac:dyDescent="0.3">
      <c r="G3" s="183" t="s">
        <v>308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</row>
    <row r="4" spans="1:41" ht="1.9" hidden="1" customHeight="1" x14ac:dyDescent="0.35"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ht="21" hidden="1" customHeight="1" x14ac:dyDescent="0.35">
      <c r="G5" s="183" t="s">
        <v>285</v>
      </c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</row>
    <row r="6" spans="1:41" ht="19.149999999999999" customHeight="1" x14ac:dyDescent="0.35">
      <c r="G6" s="34"/>
      <c r="H6" s="34"/>
      <c r="I6" s="34"/>
      <c r="J6" s="34"/>
      <c r="K6" s="34"/>
      <c r="L6" s="34"/>
      <c r="M6" s="34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41" ht="18.75" x14ac:dyDescent="0.3">
      <c r="A7" s="185" t="s">
        <v>284</v>
      </c>
      <c r="B7" s="185"/>
      <c r="C7" s="185"/>
      <c r="D7" s="185"/>
      <c r="E7" s="185"/>
      <c r="F7" s="185"/>
      <c r="G7" s="185"/>
      <c r="H7" s="185"/>
      <c r="I7" s="185"/>
      <c r="J7" s="31"/>
      <c r="K7" s="31"/>
    </row>
    <row r="8" spans="1:41" ht="1.9" customHeight="1" x14ac:dyDescent="0.3">
      <c r="A8" s="1"/>
      <c r="B8" s="1"/>
      <c r="C8" s="1"/>
      <c r="D8" s="1"/>
      <c r="E8" s="1"/>
      <c r="F8" s="1"/>
      <c r="G8" s="1"/>
      <c r="H8" s="186"/>
      <c r="I8" s="186"/>
      <c r="J8" s="32"/>
      <c r="K8" s="32"/>
    </row>
    <row r="9" spans="1:41" x14ac:dyDescent="0.25">
      <c r="A9" s="1"/>
      <c r="B9" s="1"/>
      <c r="C9" s="1"/>
      <c r="D9" s="1"/>
      <c r="E9" s="1"/>
      <c r="F9" s="1"/>
      <c r="G9" s="1"/>
      <c r="H9" s="1"/>
      <c r="I9" s="35" t="s">
        <v>77</v>
      </c>
      <c r="J9" s="1"/>
      <c r="K9" s="1" t="s">
        <v>0</v>
      </c>
      <c r="M9" s="36" t="s">
        <v>0</v>
      </c>
      <c r="O9" s="1" t="s">
        <v>0</v>
      </c>
      <c r="Q9" s="1" t="s">
        <v>0</v>
      </c>
      <c r="T9" s="1" t="s">
        <v>0</v>
      </c>
      <c r="V9" s="1"/>
      <c r="W9" s="1" t="s">
        <v>0</v>
      </c>
      <c r="Y9" s="1"/>
      <c r="Z9" s="1" t="s">
        <v>0</v>
      </c>
      <c r="AB9" s="1"/>
      <c r="AC9" s="1" t="s">
        <v>0</v>
      </c>
      <c r="AE9" s="1"/>
      <c r="AF9" s="1" t="s">
        <v>0</v>
      </c>
      <c r="AH9" s="1"/>
      <c r="AI9" s="1" t="s">
        <v>0</v>
      </c>
      <c r="AK9" s="1"/>
      <c r="AL9" s="1" t="s">
        <v>0</v>
      </c>
      <c r="AN9" s="1"/>
      <c r="AO9" s="1" t="s">
        <v>0</v>
      </c>
    </row>
    <row r="10" spans="1:41" ht="17.25" customHeight="1" x14ac:dyDescent="0.25">
      <c r="A10" s="187" t="s">
        <v>1</v>
      </c>
      <c r="B10" s="187"/>
      <c r="C10" s="187"/>
      <c r="D10" s="187" t="s">
        <v>194</v>
      </c>
      <c r="E10" s="180" t="s">
        <v>2</v>
      </c>
      <c r="F10" s="180"/>
      <c r="G10" s="180"/>
      <c r="H10" s="180"/>
      <c r="I10" s="176" t="s">
        <v>235</v>
      </c>
      <c r="J10" s="177" t="s">
        <v>259</v>
      </c>
      <c r="K10" s="176" t="s">
        <v>235</v>
      </c>
      <c r="L10" s="177" t="s">
        <v>263</v>
      </c>
      <c r="M10" s="176" t="s">
        <v>235</v>
      </c>
      <c r="N10" s="177" t="s">
        <v>273</v>
      </c>
      <c r="O10" s="176" t="s">
        <v>235</v>
      </c>
      <c r="P10" s="177" t="s">
        <v>274</v>
      </c>
      <c r="Q10" s="176" t="s">
        <v>235</v>
      </c>
      <c r="R10" s="177" t="s">
        <v>133</v>
      </c>
      <c r="S10" s="177" t="s">
        <v>79</v>
      </c>
      <c r="T10" s="176" t="s">
        <v>235</v>
      </c>
      <c r="U10" s="177" t="s">
        <v>140</v>
      </c>
      <c r="V10" s="178" t="s">
        <v>79</v>
      </c>
      <c r="W10" s="176" t="s">
        <v>235</v>
      </c>
      <c r="X10" s="177" t="s">
        <v>140</v>
      </c>
      <c r="Y10" s="177" t="s">
        <v>140</v>
      </c>
      <c r="Z10" s="176" t="s">
        <v>235</v>
      </c>
      <c r="AA10" s="177" t="s">
        <v>79</v>
      </c>
      <c r="AB10" s="177" t="s">
        <v>79</v>
      </c>
      <c r="AC10" s="176" t="s">
        <v>235</v>
      </c>
      <c r="AD10" s="177" t="s">
        <v>283</v>
      </c>
      <c r="AE10" s="177" t="s">
        <v>79</v>
      </c>
      <c r="AF10" s="176" t="s">
        <v>235</v>
      </c>
      <c r="AG10" s="178" t="s">
        <v>81</v>
      </c>
      <c r="AH10" s="178" t="s">
        <v>79</v>
      </c>
      <c r="AI10" s="176" t="s">
        <v>235</v>
      </c>
      <c r="AJ10" s="178"/>
      <c r="AK10" s="178"/>
      <c r="AL10" s="176" t="s">
        <v>235</v>
      </c>
      <c r="AM10" s="178"/>
      <c r="AN10" s="177" t="s">
        <v>140</v>
      </c>
      <c r="AO10" s="176" t="s">
        <v>235</v>
      </c>
    </row>
    <row r="11" spans="1:41" ht="18" customHeight="1" x14ac:dyDescent="0.25">
      <c r="A11" s="187"/>
      <c r="B11" s="187"/>
      <c r="C11" s="187"/>
      <c r="D11" s="187"/>
      <c r="E11" s="180"/>
      <c r="F11" s="180"/>
      <c r="G11" s="180"/>
      <c r="H11" s="180"/>
      <c r="I11" s="176"/>
      <c r="J11" s="178"/>
      <c r="K11" s="176"/>
      <c r="L11" s="178"/>
      <c r="M11" s="176"/>
      <c r="N11" s="178"/>
      <c r="O11" s="176"/>
      <c r="P11" s="178"/>
      <c r="Q11" s="176"/>
      <c r="R11" s="178"/>
      <c r="S11" s="178"/>
      <c r="T11" s="176"/>
      <c r="U11" s="178"/>
      <c r="V11" s="178"/>
      <c r="W11" s="176"/>
      <c r="X11" s="178"/>
      <c r="Y11" s="178"/>
      <c r="Z11" s="176"/>
      <c r="AA11" s="178"/>
      <c r="AB11" s="178"/>
      <c r="AC11" s="176"/>
      <c r="AD11" s="178"/>
      <c r="AE11" s="178"/>
      <c r="AF11" s="176"/>
      <c r="AG11" s="178"/>
      <c r="AH11" s="178"/>
      <c r="AI11" s="176"/>
      <c r="AJ11" s="178"/>
      <c r="AK11" s="178"/>
      <c r="AL11" s="176"/>
      <c r="AM11" s="178"/>
      <c r="AN11" s="178"/>
      <c r="AO11" s="176"/>
    </row>
    <row r="12" spans="1:41" ht="12" customHeight="1" x14ac:dyDescent="0.3">
      <c r="A12" s="181">
        <v>1</v>
      </c>
      <c r="B12" s="181"/>
      <c r="C12" s="181"/>
      <c r="D12" s="11">
        <v>2</v>
      </c>
      <c r="E12" s="181">
        <v>2</v>
      </c>
      <c r="F12" s="181"/>
      <c r="G12" s="181"/>
      <c r="H12" s="181"/>
      <c r="I12" s="11">
        <v>3</v>
      </c>
      <c r="J12" s="11">
        <v>4</v>
      </c>
      <c r="K12" s="11">
        <v>5</v>
      </c>
      <c r="L12" s="11">
        <v>4</v>
      </c>
      <c r="M12" s="11">
        <v>5</v>
      </c>
      <c r="N12" s="11">
        <v>4</v>
      </c>
      <c r="O12" s="11">
        <v>4</v>
      </c>
      <c r="P12" s="11">
        <v>4</v>
      </c>
      <c r="Q12" s="11">
        <v>4</v>
      </c>
      <c r="R12" s="11">
        <v>4</v>
      </c>
      <c r="S12" s="11"/>
      <c r="T12" s="11">
        <v>4</v>
      </c>
      <c r="U12" s="11">
        <v>4</v>
      </c>
      <c r="V12" s="11"/>
      <c r="W12" s="11">
        <v>4</v>
      </c>
      <c r="X12" s="11">
        <v>4</v>
      </c>
      <c r="Y12" s="11"/>
      <c r="Z12" s="11">
        <v>4</v>
      </c>
      <c r="AA12" s="11">
        <v>4</v>
      </c>
      <c r="AB12" s="11"/>
      <c r="AC12" s="11">
        <v>4</v>
      </c>
      <c r="AD12" s="11">
        <v>4</v>
      </c>
      <c r="AE12" s="11"/>
      <c r="AF12" s="11">
        <v>4</v>
      </c>
      <c r="AG12" s="11"/>
      <c r="AH12" s="11"/>
      <c r="AI12" s="11">
        <v>4</v>
      </c>
      <c r="AJ12" s="11">
        <v>4</v>
      </c>
      <c r="AK12" s="11">
        <v>5</v>
      </c>
      <c r="AL12" s="11">
        <v>6</v>
      </c>
      <c r="AM12" s="11">
        <v>4</v>
      </c>
      <c r="AN12" s="11">
        <v>5</v>
      </c>
      <c r="AO12" s="11">
        <v>6</v>
      </c>
    </row>
    <row r="13" spans="1:41" ht="18.75" x14ac:dyDescent="0.3">
      <c r="A13" s="155" t="s">
        <v>3</v>
      </c>
      <c r="B13" s="155"/>
      <c r="C13" s="155"/>
      <c r="D13" s="10"/>
      <c r="E13" s="152" t="s">
        <v>83</v>
      </c>
      <c r="F13" s="152"/>
      <c r="G13" s="152"/>
      <c r="H13" s="152"/>
      <c r="I13" s="44">
        <f>I14+I29</f>
        <v>166889.4</v>
      </c>
      <c r="J13" s="26">
        <f>J14+J29</f>
        <v>0</v>
      </c>
      <c r="K13" s="67">
        <f>I13+J13</f>
        <v>166889.4</v>
      </c>
      <c r="L13" s="26">
        <f>L14+L29</f>
        <v>0</v>
      </c>
      <c r="M13" s="39">
        <f>K13+L13</f>
        <v>166889.4</v>
      </c>
      <c r="N13" s="72">
        <f>N14+N29</f>
        <v>0</v>
      </c>
      <c r="O13" s="62">
        <f>M13+N13</f>
        <v>166889.4</v>
      </c>
      <c r="P13" s="26">
        <f>P14+P29</f>
        <v>0</v>
      </c>
      <c r="Q13" s="39">
        <f>O13+P13</f>
        <v>166889.4</v>
      </c>
      <c r="R13" s="67">
        <f>R14+R29</f>
        <v>0</v>
      </c>
      <c r="S13" s="67">
        <f>S14+S29</f>
        <v>0</v>
      </c>
      <c r="T13" s="39">
        <f>Q13+R13+S13</f>
        <v>166889.4</v>
      </c>
      <c r="U13" s="67">
        <f>U14+U29</f>
        <v>0</v>
      </c>
      <c r="V13" s="67">
        <f>V14+V29</f>
        <v>0</v>
      </c>
      <c r="W13" s="39">
        <f>T13+U13</f>
        <v>166889.4</v>
      </c>
      <c r="X13" s="67">
        <f>X14+X29</f>
        <v>0</v>
      </c>
      <c r="Y13" s="67">
        <f>Y14+Y29</f>
        <v>0</v>
      </c>
      <c r="Z13" s="39">
        <f>W13+X13</f>
        <v>166889.4</v>
      </c>
      <c r="AA13" s="67">
        <f>AA14+AA29</f>
        <v>0</v>
      </c>
      <c r="AB13" s="67">
        <f>AB14+AB29</f>
        <v>0</v>
      </c>
      <c r="AC13" s="39">
        <f>Z13+AA13</f>
        <v>166889.4</v>
      </c>
      <c r="AD13" s="67">
        <f>AD14+AD29</f>
        <v>0</v>
      </c>
      <c r="AE13" s="67">
        <f>AE14+AE29</f>
        <v>0</v>
      </c>
      <c r="AF13" s="39">
        <f>AC13+AD13+AE13</f>
        <v>166889.4</v>
      </c>
      <c r="AG13" s="67">
        <f>AG14+AG29</f>
        <v>0</v>
      </c>
      <c r="AH13" s="67">
        <f>AH14+AH29</f>
        <v>0</v>
      </c>
      <c r="AI13" s="39">
        <f>AF13+AG13+AH13</f>
        <v>166889.4</v>
      </c>
      <c r="AJ13" s="67">
        <f>AJ14+AJ29</f>
        <v>0</v>
      </c>
      <c r="AK13" s="67">
        <f>AK14+AK29</f>
        <v>0</v>
      </c>
      <c r="AL13" s="39">
        <f>AI13+AJ13+AK13</f>
        <v>166889.4</v>
      </c>
      <c r="AM13" s="67">
        <f>AM14+AM29</f>
        <v>0</v>
      </c>
      <c r="AN13" s="67">
        <f>AN14+AN29</f>
        <v>0</v>
      </c>
      <c r="AO13" s="39">
        <f>AL13+AM13+AN13</f>
        <v>166889.4</v>
      </c>
    </row>
    <row r="14" spans="1:41" ht="15.75" x14ac:dyDescent="0.25">
      <c r="A14" s="155"/>
      <c r="B14" s="155"/>
      <c r="C14" s="155"/>
      <c r="D14" s="10"/>
      <c r="E14" s="152" t="s">
        <v>84</v>
      </c>
      <c r="F14" s="152"/>
      <c r="G14" s="152"/>
      <c r="H14" s="152"/>
      <c r="I14" s="62">
        <f>I15+I17+I22+I27+I28</f>
        <v>139286.69999999998</v>
      </c>
      <c r="J14" s="25">
        <f>J15+J17+J22+J27+J28</f>
        <v>0</v>
      </c>
      <c r="K14" s="39">
        <f t="shared" ref="K14:K98" si="0">I14+J14</f>
        <v>139286.69999999998</v>
      </c>
      <c r="L14" s="25">
        <f>L15+L17+L22+L27+L28</f>
        <v>0</v>
      </c>
      <c r="M14" s="39">
        <f t="shared" ref="M14:M98" si="1">K14+L14</f>
        <v>139286.69999999998</v>
      </c>
      <c r="N14" s="73">
        <f>N15+N17+N22+N27+N28</f>
        <v>0</v>
      </c>
      <c r="O14" s="62">
        <f t="shared" ref="O14:O54" si="2">M14+N14</f>
        <v>139286.69999999998</v>
      </c>
      <c r="P14" s="25">
        <f>P15+P17+P22+P27+P28</f>
        <v>0</v>
      </c>
      <c r="Q14" s="39">
        <f t="shared" ref="Q14:Q58" si="3">O14+P14</f>
        <v>139286.69999999998</v>
      </c>
      <c r="R14" s="74">
        <f>R15+R17+R22+R27+R28</f>
        <v>0</v>
      </c>
      <c r="S14" s="74">
        <f>S15+S17+S22+S27+S28</f>
        <v>0</v>
      </c>
      <c r="T14" s="39">
        <f t="shared" ref="T14:T88" si="4">Q14+R14+S14</f>
        <v>139286.69999999998</v>
      </c>
      <c r="U14" s="74">
        <f>U15+U17+U22+U27+U28</f>
        <v>0</v>
      </c>
      <c r="V14" s="74">
        <f>V15+V17+V22+V27+V28</f>
        <v>0</v>
      </c>
      <c r="W14" s="39">
        <f t="shared" ref="W14:W51" si="5">T14+U14</f>
        <v>139286.69999999998</v>
      </c>
      <c r="X14" s="74">
        <f>X15+X17+X22+X27+X28</f>
        <v>0</v>
      </c>
      <c r="Y14" s="74">
        <f>Y15+Y17+Y22+Y27+Y28</f>
        <v>0</v>
      </c>
      <c r="Z14" s="39">
        <f t="shared" ref="Z14:Z49" si="6">W14+X14</f>
        <v>139286.69999999998</v>
      </c>
      <c r="AA14" s="74">
        <f>AA15+AA17+AA22+AA27+AA28</f>
        <v>0</v>
      </c>
      <c r="AB14" s="74">
        <f>AB15+AB17+AB22+AB27+AB28</f>
        <v>0</v>
      </c>
      <c r="AC14" s="39">
        <f t="shared" ref="AC14:AC45" si="7">Z14+AA14</f>
        <v>139286.69999999998</v>
      </c>
      <c r="AD14" s="74">
        <f>AD15+AD17+AD22+AD27+AD28</f>
        <v>0</v>
      </c>
      <c r="AE14" s="74">
        <f>AE15+AE17+AE22+AE27+AE28</f>
        <v>0</v>
      </c>
      <c r="AF14" s="39">
        <f>AC14+AD14+AE14</f>
        <v>139286.69999999998</v>
      </c>
      <c r="AG14" s="74">
        <f>AG15+AG17+AG22+AG27+AG28</f>
        <v>0</v>
      </c>
      <c r="AH14" s="74">
        <f>AH15+AH17+AH22+AH27+AH28</f>
        <v>0</v>
      </c>
      <c r="AI14" s="39">
        <f t="shared" ref="AI14:AI45" si="8">AF14+AG14</f>
        <v>139286.69999999998</v>
      </c>
      <c r="AJ14" s="74">
        <f>AJ15+AJ17+AJ22+AJ27+AJ28</f>
        <v>0</v>
      </c>
      <c r="AK14" s="74">
        <f>AK15+AK17+AK22+AK27+AK28</f>
        <v>0</v>
      </c>
      <c r="AL14" s="39">
        <f t="shared" ref="AL14:AL45" si="9">AI14+AJ14</f>
        <v>139286.69999999998</v>
      </c>
      <c r="AM14" s="74">
        <f>AM15+AM17+AM22+AM27+AM28</f>
        <v>0</v>
      </c>
      <c r="AN14" s="74">
        <f>AN15+AN17+AN22+AN27+AN28</f>
        <v>0</v>
      </c>
      <c r="AO14" s="39">
        <f>AL14+AM14+AN14</f>
        <v>139286.69999999998</v>
      </c>
    </row>
    <row r="15" spans="1:41" x14ac:dyDescent="0.25">
      <c r="A15" s="155" t="s">
        <v>5</v>
      </c>
      <c r="B15" s="155"/>
      <c r="C15" s="155"/>
      <c r="D15" s="10"/>
      <c r="E15" s="156" t="s">
        <v>6</v>
      </c>
      <c r="F15" s="156"/>
      <c r="G15" s="156"/>
      <c r="H15" s="156"/>
      <c r="I15" s="39">
        <f>I16</f>
        <v>122766.39999999999</v>
      </c>
      <c r="J15" s="4">
        <f>J16</f>
        <v>0</v>
      </c>
      <c r="K15" s="39">
        <f t="shared" si="0"/>
        <v>122766.39999999999</v>
      </c>
      <c r="L15" s="4">
        <f>L16</f>
        <v>0</v>
      </c>
      <c r="M15" s="39">
        <f t="shared" si="1"/>
        <v>122766.39999999999</v>
      </c>
      <c r="N15" s="4">
        <f>N16</f>
        <v>0</v>
      </c>
      <c r="O15" s="39">
        <f t="shared" si="2"/>
        <v>122766.39999999999</v>
      </c>
      <c r="P15" s="4">
        <f>P16</f>
        <v>0</v>
      </c>
      <c r="Q15" s="39">
        <f t="shared" si="3"/>
        <v>122766.39999999999</v>
      </c>
      <c r="R15" s="39">
        <f>R16</f>
        <v>0</v>
      </c>
      <c r="S15" s="39"/>
      <c r="T15" s="39">
        <f t="shared" si="4"/>
        <v>122766.39999999999</v>
      </c>
      <c r="U15" s="39">
        <f>U16</f>
        <v>0</v>
      </c>
      <c r="V15" s="39"/>
      <c r="W15" s="39">
        <f t="shared" si="5"/>
        <v>122766.39999999999</v>
      </c>
      <c r="X15" s="39">
        <f>X16</f>
        <v>0</v>
      </c>
      <c r="Y15" s="39"/>
      <c r="Z15" s="39">
        <f t="shared" si="6"/>
        <v>122766.39999999999</v>
      </c>
      <c r="AA15" s="39">
        <f>AA16</f>
        <v>0</v>
      </c>
      <c r="AB15" s="39"/>
      <c r="AC15" s="39">
        <f t="shared" si="7"/>
        <v>122766.39999999999</v>
      </c>
      <c r="AD15" s="39">
        <f>AD16</f>
        <v>0</v>
      </c>
      <c r="AE15" s="39"/>
      <c r="AF15" s="39">
        <f t="shared" ref="AF15:AF87" si="10">AC15+AD15+AE15</f>
        <v>122766.39999999999</v>
      </c>
      <c r="AG15" s="39">
        <f>AG16</f>
        <v>0</v>
      </c>
      <c r="AH15" s="39"/>
      <c r="AI15" s="39">
        <f t="shared" si="8"/>
        <v>122766.39999999999</v>
      </c>
      <c r="AJ15" s="39">
        <f>AJ16</f>
        <v>0</v>
      </c>
      <c r="AK15" s="39"/>
      <c r="AL15" s="39">
        <f t="shared" si="9"/>
        <v>122766.39999999999</v>
      </c>
      <c r="AM15" s="39">
        <f>AM16</f>
        <v>0</v>
      </c>
      <c r="AN15" s="39">
        <f>AN16</f>
        <v>0</v>
      </c>
      <c r="AO15" s="39">
        <f>AL15+AM15+AN15</f>
        <v>122766.39999999999</v>
      </c>
    </row>
    <row r="16" spans="1:41" x14ac:dyDescent="0.25">
      <c r="A16" s="155" t="s">
        <v>7</v>
      </c>
      <c r="B16" s="155"/>
      <c r="C16" s="155"/>
      <c r="D16" s="10"/>
      <c r="E16" s="156" t="s">
        <v>8</v>
      </c>
      <c r="F16" s="156"/>
      <c r="G16" s="156"/>
      <c r="H16" s="156"/>
      <c r="I16" s="40">
        <v>122766.39999999999</v>
      </c>
      <c r="J16" s="3"/>
      <c r="K16" s="39">
        <f t="shared" si="0"/>
        <v>122766.39999999999</v>
      </c>
      <c r="L16" s="3"/>
      <c r="M16" s="39">
        <f t="shared" si="1"/>
        <v>122766.39999999999</v>
      </c>
      <c r="N16" s="3"/>
      <c r="O16" s="39">
        <f t="shared" si="2"/>
        <v>122766.39999999999</v>
      </c>
      <c r="P16" s="3"/>
      <c r="Q16" s="39">
        <f t="shared" si="3"/>
        <v>122766.39999999999</v>
      </c>
      <c r="R16" s="40"/>
      <c r="S16" s="40"/>
      <c r="T16" s="39">
        <f t="shared" si="4"/>
        <v>122766.39999999999</v>
      </c>
      <c r="U16" s="40"/>
      <c r="V16" s="40"/>
      <c r="W16" s="39">
        <f t="shared" si="5"/>
        <v>122766.39999999999</v>
      </c>
      <c r="X16" s="40"/>
      <c r="Y16" s="40"/>
      <c r="Z16" s="39">
        <f t="shared" si="6"/>
        <v>122766.39999999999</v>
      </c>
      <c r="AA16" s="40"/>
      <c r="AB16" s="40"/>
      <c r="AC16" s="39">
        <f t="shared" si="7"/>
        <v>122766.39999999999</v>
      </c>
      <c r="AD16" s="40"/>
      <c r="AE16" s="40"/>
      <c r="AF16" s="39">
        <f t="shared" si="10"/>
        <v>122766.39999999999</v>
      </c>
      <c r="AG16" s="40"/>
      <c r="AH16" s="40"/>
      <c r="AI16" s="39">
        <f t="shared" si="8"/>
        <v>122766.39999999999</v>
      </c>
      <c r="AJ16" s="40"/>
      <c r="AK16" s="40"/>
      <c r="AL16" s="39">
        <f t="shared" si="9"/>
        <v>122766.39999999999</v>
      </c>
      <c r="AM16" s="40"/>
      <c r="AN16" s="40"/>
      <c r="AO16" s="39">
        <f>AL16+AM16+AN16</f>
        <v>122766.39999999999</v>
      </c>
    </row>
    <row r="17" spans="1:41" ht="57" customHeight="1" x14ac:dyDescent="0.25">
      <c r="A17" s="155" t="s">
        <v>57</v>
      </c>
      <c r="B17" s="155"/>
      <c r="C17" s="155"/>
      <c r="D17" s="10"/>
      <c r="E17" s="153" t="s">
        <v>58</v>
      </c>
      <c r="F17" s="153"/>
      <c r="G17" s="153"/>
      <c r="H17" s="153"/>
      <c r="I17" s="58">
        <f>I18+I19+I20+I21</f>
        <v>1485.5</v>
      </c>
      <c r="J17" s="3">
        <f>J18+J19+J20+J21</f>
        <v>0</v>
      </c>
      <c r="K17" s="39">
        <f t="shared" si="0"/>
        <v>1485.5</v>
      </c>
      <c r="L17" s="3">
        <f>L18+L19+L20+L21</f>
        <v>0</v>
      </c>
      <c r="M17" s="39">
        <f t="shared" si="1"/>
        <v>1485.5</v>
      </c>
      <c r="N17" s="3">
        <f>N18+N19+N20+N21</f>
        <v>0</v>
      </c>
      <c r="O17" s="39">
        <f t="shared" si="2"/>
        <v>1485.5</v>
      </c>
      <c r="P17" s="3">
        <f>P18+P19+P20+P21</f>
        <v>0</v>
      </c>
      <c r="Q17" s="39">
        <f t="shared" si="3"/>
        <v>1485.5</v>
      </c>
      <c r="R17" s="40">
        <f>R18+R19+R20+R21</f>
        <v>0</v>
      </c>
      <c r="S17" s="40"/>
      <c r="T17" s="39">
        <f t="shared" si="4"/>
        <v>1485.5</v>
      </c>
      <c r="U17" s="40">
        <f>U18+U19+U20+U21</f>
        <v>0</v>
      </c>
      <c r="V17" s="40"/>
      <c r="W17" s="39">
        <f t="shared" si="5"/>
        <v>1485.5</v>
      </c>
      <c r="X17" s="40">
        <f>X18+X19+X20+X21</f>
        <v>0</v>
      </c>
      <c r="Y17" s="40"/>
      <c r="Z17" s="39">
        <f t="shared" si="6"/>
        <v>1485.5</v>
      </c>
      <c r="AA17" s="40">
        <f>AA18+AA19+AA20+AA21</f>
        <v>0</v>
      </c>
      <c r="AB17" s="40"/>
      <c r="AC17" s="39">
        <f t="shared" si="7"/>
        <v>1485.5</v>
      </c>
      <c r="AD17" s="40">
        <f>AD18+AD19+AD20+AD21</f>
        <v>0</v>
      </c>
      <c r="AE17" s="40"/>
      <c r="AF17" s="39">
        <f t="shared" si="10"/>
        <v>1485.5</v>
      </c>
      <c r="AG17" s="40">
        <f>AG18+AG19+AG20+AG21</f>
        <v>0</v>
      </c>
      <c r="AH17" s="40"/>
      <c r="AI17" s="39">
        <f t="shared" si="8"/>
        <v>1485.5</v>
      </c>
      <c r="AJ17" s="40">
        <f>AJ18+AJ19+AJ20+AJ21</f>
        <v>0</v>
      </c>
      <c r="AK17" s="40"/>
      <c r="AL17" s="39">
        <f t="shared" si="9"/>
        <v>1485.5</v>
      </c>
      <c r="AM17" s="40">
        <f>AM18+AM19+AM20+AM21</f>
        <v>0</v>
      </c>
      <c r="AN17" s="40">
        <f>AN18+AN19+AN20+AN21</f>
        <v>0</v>
      </c>
      <c r="AO17" s="39">
        <f>AL17+AM17+AN17</f>
        <v>1485.5</v>
      </c>
    </row>
    <row r="18" spans="1:41" x14ac:dyDescent="0.25">
      <c r="A18" s="217" t="s">
        <v>295</v>
      </c>
      <c r="B18" s="217"/>
      <c r="C18" s="217"/>
      <c r="D18" s="10"/>
      <c r="E18" s="179" t="s">
        <v>74</v>
      </c>
      <c r="F18" s="179"/>
      <c r="G18" s="179"/>
      <c r="H18" s="179"/>
      <c r="I18" s="58">
        <v>703.6</v>
      </c>
      <c r="J18" s="3"/>
      <c r="K18" s="39">
        <f t="shared" si="0"/>
        <v>703.6</v>
      </c>
      <c r="L18" s="3"/>
      <c r="M18" s="39">
        <f t="shared" si="1"/>
        <v>703.6</v>
      </c>
      <c r="N18" s="3"/>
      <c r="O18" s="39">
        <f t="shared" si="2"/>
        <v>703.6</v>
      </c>
      <c r="P18" s="3"/>
      <c r="Q18" s="39">
        <f t="shared" si="3"/>
        <v>703.6</v>
      </c>
      <c r="R18" s="40"/>
      <c r="S18" s="40"/>
      <c r="T18" s="39">
        <f t="shared" si="4"/>
        <v>703.6</v>
      </c>
      <c r="U18" s="40"/>
      <c r="V18" s="40"/>
      <c r="W18" s="39">
        <f t="shared" si="5"/>
        <v>703.6</v>
      </c>
      <c r="X18" s="40"/>
      <c r="Y18" s="40"/>
      <c r="Z18" s="39">
        <f t="shared" si="6"/>
        <v>703.6</v>
      </c>
      <c r="AA18" s="40"/>
      <c r="AB18" s="40"/>
      <c r="AC18" s="39">
        <f t="shared" si="7"/>
        <v>703.6</v>
      </c>
      <c r="AD18" s="40"/>
      <c r="AE18" s="40"/>
      <c r="AF18" s="39">
        <f t="shared" si="10"/>
        <v>703.6</v>
      </c>
      <c r="AG18" s="40"/>
      <c r="AH18" s="40"/>
      <c r="AI18" s="39">
        <f t="shared" si="8"/>
        <v>703.6</v>
      </c>
      <c r="AJ18" s="40"/>
      <c r="AK18" s="40"/>
      <c r="AL18" s="39">
        <f t="shared" si="9"/>
        <v>703.6</v>
      </c>
      <c r="AM18" s="40"/>
      <c r="AN18" s="40"/>
      <c r="AO18" s="39">
        <f t="shared" ref="AO18:AO21" si="11">AL18+AM18+AN18</f>
        <v>703.6</v>
      </c>
    </row>
    <row r="19" spans="1:41" x14ac:dyDescent="0.25">
      <c r="A19" s="217" t="s">
        <v>296</v>
      </c>
      <c r="B19" s="217"/>
      <c r="C19" s="217"/>
      <c r="D19" s="10"/>
      <c r="E19" s="179" t="s">
        <v>60</v>
      </c>
      <c r="F19" s="179"/>
      <c r="G19" s="179"/>
      <c r="H19" s="179"/>
      <c r="I19" s="58">
        <v>4.9000000000000004</v>
      </c>
      <c r="J19" s="3"/>
      <c r="K19" s="39">
        <f t="shared" si="0"/>
        <v>4.9000000000000004</v>
      </c>
      <c r="L19" s="3"/>
      <c r="M19" s="39">
        <f t="shared" si="1"/>
        <v>4.9000000000000004</v>
      </c>
      <c r="N19" s="3"/>
      <c r="O19" s="39">
        <f t="shared" si="2"/>
        <v>4.9000000000000004</v>
      </c>
      <c r="P19" s="3"/>
      <c r="Q19" s="39">
        <f t="shared" si="3"/>
        <v>4.9000000000000004</v>
      </c>
      <c r="R19" s="40"/>
      <c r="S19" s="40"/>
      <c r="T19" s="39">
        <f t="shared" si="4"/>
        <v>4.9000000000000004</v>
      </c>
      <c r="U19" s="40"/>
      <c r="V19" s="40"/>
      <c r="W19" s="39">
        <f t="shared" si="5"/>
        <v>4.9000000000000004</v>
      </c>
      <c r="X19" s="40"/>
      <c r="Y19" s="40"/>
      <c r="Z19" s="39">
        <f t="shared" si="6"/>
        <v>4.9000000000000004</v>
      </c>
      <c r="AA19" s="40"/>
      <c r="AB19" s="40"/>
      <c r="AC19" s="39">
        <f t="shared" si="7"/>
        <v>4.9000000000000004</v>
      </c>
      <c r="AD19" s="40"/>
      <c r="AE19" s="40"/>
      <c r="AF19" s="39">
        <f t="shared" si="10"/>
        <v>4.9000000000000004</v>
      </c>
      <c r="AG19" s="40"/>
      <c r="AH19" s="40"/>
      <c r="AI19" s="39">
        <f t="shared" si="8"/>
        <v>4.9000000000000004</v>
      </c>
      <c r="AJ19" s="40"/>
      <c r="AK19" s="40"/>
      <c r="AL19" s="39">
        <f t="shared" si="9"/>
        <v>4.9000000000000004</v>
      </c>
      <c r="AM19" s="40"/>
      <c r="AN19" s="40"/>
      <c r="AO19" s="39">
        <f t="shared" si="11"/>
        <v>4.9000000000000004</v>
      </c>
    </row>
    <row r="20" spans="1:41" x14ac:dyDescent="0.25">
      <c r="A20" s="217" t="s">
        <v>297</v>
      </c>
      <c r="B20" s="217"/>
      <c r="C20" s="217"/>
      <c r="D20" s="10"/>
      <c r="E20" s="179" t="s">
        <v>61</v>
      </c>
      <c r="F20" s="179"/>
      <c r="G20" s="179"/>
      <c r="H20" s="179"/>
      <c r="I20" s="58">
        <v>869.8</v>
      </c>
      <c r="J20" s="3"/>
      <c r="K20" s="39">
        <f t="shared" si="0"/>
        <v>869.8</v>
      </c>
      <c r="L20" s="3"/>
      <c r="M20" s="39">
        <f t="shared" si="1"/>
        <v>869.8</v>
      </c>
      <c r="N20" s="3"/>
      <c r="O20" s="39">
        <f t="shared" si="2"/>
        <v>869.8</v>
      </c>
      <c r="P20" s="3"/>
      <c r="Q20" s="39">
        <f t="shared" si="3"/>
        <v>869.8</v>
      </c>
      <c r="R20" s="40"/>
      <c r="S20" s="40"/>
      <c r="T20" s="39">
        <f t="shared" si="4"/>
        <v>869.8</v>
      </c>
      <c r="U20" s="40"/>
      <c r="V20" s="40"/>
      <c r="W20" s="39">
        <f t="shared" si="5"/>
        <v>869.8</v>
      </c>
      <c r="X20" s="40"/>
      <c r="Y20" s="40"/>
      <c r="Z20" s="39">
        <f t="shared" si="6"/>
        <v>869.8</v>
      </c>
      <c r="AA20" s="40"/>
      <c r="AB20" s="40"/>
      <c r="AC20" s="39">
        <f t="shared" si="7"/>
        <v>869.8</v>
      </c>
      <c r="AD20" s="40"/>
      <c r="AE20" s="40"/>
      <c r="AF20" s="39">
        <f t="shared" si="10"/>
        <v>869.8</v>
      </c>
      <c r="AG20" s="40"/>
      <c r="AH20" s="40"/>
      <c r="AI20" s="39">
        <f t="shared" si="8"/>
        <v>869.8</v>
      </c>
      <c r="AJ20" s="40"/>
      <c r="AK20" s="40"/>
      <c r="AL20" s="39">
        <f t="shared" si="9"/>
        <v>869.8</v>
      </c>
      <c r="AM20" s="40"/>
      <c r="AN20" s="40"/>
      <c r="AO20" s="39">
        <f t="shared" si="11"/>
        <v>869.8</v>
      </c>
    </row>
    <row r="21" spans="1:41" x14ac:dyDescent="0.25">
      <c r="A21" s="217" t="s">
        <v>298</v>
      </c>
      <c r="B21" s="217"/>
      <c r="C21" s="217"/>
      <c r="D21" s="10"/>
      <c r="E21" s="179" t="s">
        <v>62</v>
      </c>
      <c r="F21" s="179"/>
      <c r="G21" s="179"/>
      <c r="H21" s="179"/>
      <c r="I21" s="58">
        <v>-92.8</v>
      </c>
      <c r="J21" s="3"/>
      <c r="K21" s="39">
        <f t="shared" si="0"/>
        <v>-92.8</v>
      </c>
      <c r="L21" s="3"/>
      <c r="M21" s="39">
        <f t="shared" si="1"/>
        <v>-92.8</v>
      </c>
      <c r="N21" s="3"/>
      <c r="O21" s="39">
        <f t="shared" si="2"/>
        <v>-92.8</v>
      </c>
      <c r="P21" s="3"/>
      <c r="Q21" s="39">
        <f t="shared" si="3"/>
        <v>-92.8</v>
      </c>
      <c r="R21" s="40"/>
      <c r="S21" s="40"/>
      <c r="T21" s="39">
        <f t="shared" si="4"/>
        <v>-92.8</v>
      </c>
      <c r="U21" s="40"/>
      <c r="V21" s="40"/>
      <c r="W21" s="39">
        <f t="shared" si="5"/>
        <v>-92.8</v>
      </c>
      <c r="X21" s="40"/>
      <c r="Y21" s="40"/>
      <c r="Z21" s="39">
        <f>W21+X21</f>
        <v>-92.8</v>
      </c>
      <c r="AA21" s="40"/>
      <c r="AB21" s="40"/>
      <c r="AC21" s="39">
        <f t="shared" si="7"/>
        <v>-92.8</v>
      </c>
      <c r="AD21" s="40"/>
      <c r="AE21" s="40"/>
      <c r="AF21" s="39">
        <f t="shared" si="10"/>
        <v>-92.8</v>
      </c>
      <c r="AG21" s="40"/>
      <c r="AH21" s="40"/>
      <c r="AI21" s="39">
        <f t="shared" si="8"/>
        <v>-92.8</v>
      </c>
      <c r="AJ21" s="40"/>
      <c r="AK21" s="40"/>
      <c r="AL21" s="39">
        <f t="shared" si="9"/>
        <v>-92.8</v>
      </c>
      <c r="AM21" s="40"/>
      <c r="AN21" s="40"/>
      <c r="AO21" s="39">
        <f t="shared" si="11"/>
        <v>-92.8</v>
      </c>
    </row>
    <row r="22" spans="1:41" x14ac:dyDescent="0.25">
      <c r="A22" s="155" t="s">
        <v>9</v>
      </c>
      <c r="B22" s="155"/>
      <c r="C22" s="155"/>
      <c r="D22" s="10"/>
      <c r="E22" s="156" t="s">
        <v>10</v>
      </c>
      <c r="F22" s="156"/>
      <c r="G22" s="156"/>
      <c r="H22" s="156"/>
      <c r="I22" s="60">
        <f>I23+I24+I25+I26</f>
        <v>12302.8</v>
      </c>
      <c r="J22" s="39">
        <f>J23+J24+J25+J26</f>
        <v>0</v>
      </c>
      <c r="K22" s="39">
        <f>K23+K24+K25+K26</f>
        <v>12302.8</v>
      </c>
      <c r="L22" s="4">
        <f>L24+L25</f>
        <v>0</v>
      </c>
      <c r="M22" s="39">
        <f t="shared" si="1"/>
        <v>12302.8</v>
      </c>
      <c r="N22" s="4">
        <f>N24+N25</f>
        <v>0</v>
      </c>
      <c r="O22" s="39">
        <f t="shared" si="2"/>
        <v>12302.8</v>
      </c>
      <c r="P22" s="4">
        <f>P23+P24+P25+P26</f>
        <v>0</v>
      </c>
      <c r="Q22" s="39">
        <f t="shared" si="3"/>
        <v>12302.8</v>
      </c>
      <c r="R22" s="39">
        <f>R24+R25</f>
        <v>0</v>
      </c>
      <c r="S22" s="39">
        <f>S24+S25+S26</f>
        <v>0</v>
      </c>
      <c r="T22" s="39">
        <f t="shared" si="4"/>
        <v>12302.8</v>
      </c>
      <c r="U22" s="39">
        <f>U23+U24+U25</f>
        <v>0</v>
      </c>
      <c r="V22" s="39"/>
      <c r="W22" s="39">
        <f t="shared" si="5"/>
        <v>12302.8</v>
      </c>
      <c r="X22" s="39">
        <f>X23+X24+X25</f>
        <v>0</v>
      </c>
      <c r="Y22" s="39"/>
      <c r="Z22" s="39">
        <f t="shared" si="6"/>
        <v>12302.8</v>
      </c>
      <c r="AA22" s="39">
        <f>AA23+AA24+AA25</f>
        <v>0</v>
      </c>
      <c r="AB22" s="39"/>
      <c r="AC22" s="39">
        <f t="shared" si="7"/>
        <v>12302.8</v>
      </c>
      <c r="AD22" s="39">
        <f>AD23+AD24+AD25</f>
        <v>0</v>
      </c>
      <c r="AE22" s="39"/>
      <c r="AF22" s="39">
        <f t="shared" si="10"/>
        <v>12302.8</v>
      </c>
      <c r="AG22" s="39">
        <f>AG23+AG24+AG25</f>
        <v>0</v>
      </c>
      <c r="AH22" s="39"/>
      <c r="AI22" s="39">
        <f t="shared" si="8"/>
        <v>12302.8</v>
      </c>
      <c r="AJ22" s="39">
        <f>AJ23+AJ24+AJ25</f>
        <v>0</v>
      </c>
      <c r="AK22" s="39"/>
      <c r="AL22" s="39">
        <f t="shared" si="9"/>
        <v>12302.8</v>
      </c>
      <c r="AM22" s="39">
        <f>AM23+AM24+AM25</f>
        <v>0</v>
      </c>
      <c r="AN22" s="39">
        <f>AN23+AN24+AN25</f>
        <v>0</v>
      </c>
      <c r="AO22" s="39">
        <f t="shared" ref="AO22:AO27" si="12">AL22+AM22+AN22</f>
        <v>12302.8</v>
      </c>
    </row>
    <row r="23" spans="1:41" ht="30" customHeight="1" x14ac:dyDescent="0.25">
      <c r="A23" s="189" t="s">
        <v>108</v>
      </c>
      <c r="B23" s="219"/>
      <c r="C23" s="220"/>
      <c r="D23" s="66"/>
      <c r="E23" s="145" t="s">
        <v>107</v>
      </c>
      <c r="F23" s="146"/>
      <c r="G23" s="146"/>
      <c r="H23" s="147"/>
      <c r="I23" s="60">
        <v>1932.8</v>
      </c>
      <c r="J23" s="39"/>
      <c r="K23" s="39">
        <f>I23+J23</f>
        <v>1932.8</v>
      </c>
      <c r="L23" s="4"/>
      <c r="M23" s="39">
        <f t="shared" si="1"/>
        <v>1932.8</v>
      </c>
      <c r="N23" s="4"/>
      <c r="O23" s="39">
        <f t="shared" si="2"/>
        <v>1932.8</v>
      </c>
      <c r="P23" s="4"/>
      <c r="Q23" s="39">
        <f t="shared" si="3"/>
        <v>1932.8</v>
      </c>
      <c r="R23" s="39"/>
      <c r="S23" s="39"/>
      <c r="T23" s="39">
        <f t="shared" si="4"/>
        <v>1932.8</v>
      </c>
      <c r="U23" s="39"/>
      <c r="V23" s="39"/>
      <c r="W23" s="39">
        <f t="shared" si="5"/>
        <v>1932.8</v>
      </c>
      <c r="X23" s="39"/>
      <c r="Y23" s="39"/>
      <c r="Z23" s="39">
        <f t="shared" si="6"/>
        <v>1932.8</v>
      </c>
      <c r="AA23" s="39"/>
      <c r="AB23" s="39"/>
      <c r="AC23" s="39">
        <f t="shared" si="7"/>
        <v>1932.8</v>
      </c>
      <c r="AD23" s="39"/>
      <c r="AE23" s="39"/>
      <c r="AF23" s="39">
        <f t="shared" si="10"/>
        <v>1932.8</v>
      </c>
      <c r="AG23" s="39"/>
      <c r="AH23" s="39"/>
      <c r="AI23" s="39">
        <f t="shared" si="8"/>
        <v>1932.8</v>
      </c>
      <c r="AJ23" s="39"/>
      <c r="AK23" s="39"/>
      <c r="AL23" s="39">
        <f t="shared" si="9"/>
        <v>1932.8</v>
      </c>
      <c r="AM23" s="39"/>
      <c r="AN23" s="39"/>
      <c r="AO23" s="39">
        <f t="shared" si="12"/>
        <v>1932.8</v>
      </c>
    </row>
    <row r="24" spans="1:41" ht="33" hidden="1" customHeight="1" x14ac:dyDescent="0.3">
      <c r="A24" s="221" t="s">
        <v>41</v>
      </c>
      <c r="B24" s="221"/>
      <c r="C24" s="221"/>
      <c r="D24" s="10"/>
      <c r="E24" s="161" t="s">
        <v>11</v>
      </c>
      <c r="F24" s="161"/>
      <c r="G24" s="161"/>
      <c r="H24" s="161"/>
      <c r="I24" s="57"/>
      <c r="J24" s="3"/>
      <c r="K24" s="39">
        <f t="shared" si="0"/>
        <v>0</v>
      </c>
      <c r="L24" s="3"/>
      <c r="M24" s="39">
        <f t="shared" si="1"/>
        <v>0</v>
      </c>
      <c r="N24" s="3"/>
      <c r="O24" s="39">
        <f t="shared" si="2"/>
        <v>0</v>
      </c>
      <c r="P24" s="3"/>
      <c r="Q24" s="39">
        <f t="shared" si="3"/>
        <v>0</v>
      </c>
      <c r="R24" s="40"/>
      <c r="S24" s="40"/>
      <c r="T24" s="39">
        <f t="shared" si="4"/>
        <v>0</v>
      </c>
      <c r="U24" s="40"/>
      <c r="V24" s="40"/>
      <c r="W24" s="39">
        <f t="shared" si="5"/>
        <v>0</v>
      </c>
      <c r="X24" s="40"/>
      <c r="Y24" s="40"/>
      <c r="Z24" s="39">
        <f t="shared" si="6"/>
        <v>0</v>
      </c>
      <c r="AA24" s="40"/>
      <c r="AB24" s="40"/>
      <c r="AC24" s="39">
        <f t="shared" si="7"/>
        <v>0</v>
      </c>
      <c r="AD24" s="40"/>
      <c r="AE24" s="40"/>
      <c r="AF24" s="39">
        <f t="shared" si="10"/>
        <v>0</v>
      </c>
      <c r="AG24" s="40"/>
      <c r="AH24" s="40"/>
      <c r="AI24" s="39">
        <f t="shared" si="8"/>
        <v>0</v>
      </c>
      <c r="AJ24" s="40"/>
      <c r="AK24" s="40"/>
      <c r="AL24" s="39">
        <f t="shared" si="9"/>
        <v>0</v>
      </c>
      <c r="AM24" s="40"/>
      <c r="AN24" s="40"/>
      <c r="AO24" s="39">
        <f t="shared" si="12"/>
        <v>0</v>
      </c>
    </row>
    <row r="25" spans="1:41" x14ac:dyDescent="0.25">
      <c r="A25" s="217" t="s">
        <v>12</v>
      </c>
      <c r="B25" s="217"/>
      <c r="C25" s="217"/>
      <c r="D25" s="10"/>
      <c r="E25" s="179" t="s">
        <v>13</v>
      </c>
      <c r="F25" s="179"/>
      <c r="G25" s="179"/>
      <c r="H25" s="179"/>
      <c r="I25" s="57">
        <v>9500</v>
      </c>
      <c r="J25" s="3"/>
      <c r="K25" s="39">
        <f t="shared" si="0"/>
        <v>9500</v>
      </c>
      <c r="L25" s="3"/>
      <c r="M25" s="39">
        <f t="shared" si="1"/>
        <v>9500</v>
      </c>
      <c r="N25" s="3"/>
      <c r="O25" s="39">
        <f t="shared" si="2"/>
        <v>9500</v>
      </c>
      <c r="P25" s="3"/>
      <c r="Q25" s="39">
        <f t="shared" si="3"/>
        <v>9500</v>
      </c>
      <c r="R25" s="40"/>
      <c r="S25" s="40"/>
      <c r="T25" s="39">
        <f t="shared" si="4"/>
        <v>9500</v>
      </c>
      <c r="U25" s="40"/>
      <c r="V25" s="40"/>
      <c r="W25" s="39">
        <f t="shared" si="5"/>
        <v>9500</v>
      </c>
      <c r="X25" s="40"/>
      <c r="Y25" s="40"/>
      <c r="Z25" s="39">
        <f t="shared" si="6"/>
        <v>9500</v>
      </c>
      <c r="AA25" s="40"/>
      <c r="AB25" s="40"/>
      <c r="AC25" s="39">
        <f t="shared" si="7"/>
        <v>9500</v>
      </c>
      <c r="AD25" s="40"/>
      <c r="AE25" s="40"/>
      <c r="AF25" s="39">
        <f t="shared" si="10"/>
        <v>9500</v>
      </c>
      <c r="AG25" s="40"/>
      <c r="AH25" s="40"/>
      <c r="AI25" s="39">
        <f t="shared" si="8"/>
        <v>9500</v>
      </c>
      <c r="AJ25" s="40"/>
      <c r="AK25" s="40"/>
      <c r="AL25" s="39">
        <f t="shared" si="9"/>
        <v>9500</v>
      </c>
      <c r="AM25" s="40"/>
      <c r="AN25" s="40"/>
      <c r="AO25" s="39">
        <f t="shared" si="12"/>
        <v>9500</v>
      </c>
    </row>
    <row r="26" spans="1:41" ht="13.9" customHeight="1" x14ac:dyDescent="0.25">
      <c r="A26" s="217" t="s">
        <v>250</v>
      </c>
      <c r="B26" s="217"/>
      <c r="C26" s="217"/>
      <c r="D26" s="10"/>
      <c r="E26" s="179" t="s">
        <v>73</v>
      </c>
      <c r="F26" s="179"/>
      <c r="G26" s="179"/>
      <c r="H26" s="179"/>
      <c r="I26" s="40">
        <v>870</v>
      </c>
      <c r="J26" s="3"/>
      <c r="K26" s="39">
        <f t="shared" si="0"/>
        <v>870</v>
      </c>
      <c r="L26" s="3"/>
      <c r="M26" s="39">
        <f t="shared" si="1"/>
        <v>870</v>
      </c>
      <c r="N26" s="3"/>
      <c r="O26" s="39">
        <f t="shared" si="2"/>
        <v>870</v>
      </c>
      <c r="P26" s="3"/>
      <c r="Q26" s="39">
        <f t="shared" si="3"/>
        <v>870</v>
      </c>
      <c r="R26" s="40"/>
      <c r="S26" s="40"/>
      <c r="T26" s="39">
        <f t="shared" si="4"/>
        <v>870</v>
      </c>
      <c r="U26" s="40"/>
      <c r="V26" s="40"/>
      <c r="W26" s="39">
        <f t="shared" si="5"/>
        <v>870</v>
      </c>
      <c r="X26" s="40"/>
      <c r="Y26" s="40"/>
      <c r="Z26" s="39">
        <f t="shared" si="6"/>
        <v>870</v>
      </c>
      <c r="AA26" s="40"/>
      <c r="AB26" s="40"/>
      <c r="AC26" s="39">
        <f t="shared" si="7"/>
        <v>870</v>
      </c>
      <c r="AD26" s="40"/>
      <c r="AE26" s="40"/>
      <c r="AF26" s="39">
        <f t="shared" si="10"/>
        <v>870</v>
      </c>
      <c r="AG26" s="40"/>
      <c r="AH26" s="40"/>
      <c r="AI26" s="39">
        <f t="shared" si="8"/>
        <v>870</v>
      </c>
      <c r="AJ26" s="40"/>
      <c r="AK26" s="40"/>
      <c r="AL26" s="39">
        <f t="shared" si="9"/>
        <v>870</v>
      </c>
      <c r="AM26" s="40"/>
      <c r="AN26" s="40"/>
      <c r="AO26" s="39">
        <f t="shared" si="12"/>
        <v>870</v>
      </c>
    </row>
    <row r="27" spans="1:41" x14ac:dyDescent="0.25">
      <c r="A27" s="155" t="s">
        <v>14</v>
      </c>
      <c r="B27" s="155"/>
      <c r="C27" s="155"/>
      <c r="D27" s="10"/>
      <c r="E27" s="156" t="s">
        <v>15</v>
      </c>
      <c r="F27" s="156"/>
      <c r="G27" s="156"/>
      <c r="H27" s="156"/>
      <c r="I27" s="40">
        <v>2722</v>
      </c>
      <c r="J27" s="3"/>
      <c r="K27" s="39">
        <f t="shared" si="0"/>
        <v>2722</v>
      </c>
      <c r="L27" s="3"/>
      <c r="M27" s="39">
        <f t="shared" si="1"/>
        <v>2722</v>
      </c>
      <c r="N27" s="3"/>
      <c r="O27" s="39">
        <f t="shared" si="2"/>
        <v>2722</v>
      </c>
      <c r="P27" s="3"/>
      <c r="Q27" s="39">
        <f t="shared" si="3"/>
        <v>2722</v>
      </c>
      <c r="R27" s="40"/>
      <c r="S27" s="40"/>
      <c r="T27" s="39">
        <f t="shared" si="4"/>
        <v>2722</v>
      </c>
      <c r="U27" s="40"/>
      <c r="V27" s="40"/>
      <c r="W27" s="39">
        <f t="shared" si="5"/>
        <v>2722</v>
      </c>
      <c r="X27" s="40"/>
      <c r="Y27" s="40"/>
      <c r="Z27" s="39">
        <f t="shared" si="6"/>
        <v>2722</v>
      </c>
      <c r="AA27" s="40"/>
      <c r="AB27" s="40"/>
      <c r="AC27" s="39">
        <f t="shared" si="7"/>
        <v>2722</v>
      </c>
      <c r="AD27" s="40"/>
      <c r="AE27" s="40"/>
      <c r="AF27" s="39">
        <f t="shared" si="10"/>
        <v>2722</v>
      </c>
      <c r="AG27" s="40"/>
      <c r="AH27" s="40"/>
      <c r="AI27" s="39">
        <f t="shared" si="8"/>
        <v>2722</v>
      </c>
      <c r="AJ27" s="40"/>
      <c r="AK27" s="40"/>
      <c r="AL27" s="39">
        <f t="shared" si="9"/>
        <v>2722</v>
      </c>
      <c r="AM27" s="40"/>
      <c r="AN27" s="40"/>
      <c r="AO27" s="39">
        <f t="shared" si="12"/>
        <v>2722</v>
      </c>
    </row>
    <row r="28" spans="1:41" ht="19.149999999999999" customHeight="1" x14ac:dyDescent="0.25">
      <c r="A28" s="155" t="s">
        <v>66</v>
      </c>
      <c r="B28" s="155"/>
      <c r="C28" s="155"/>
      <c r="D28" s="10"/>
      <c r="E28" s="156" t="s">
        <v>67</v>
      </c>
      <c r="F28" s="156"/>
      <c r="G28" s="156"/>
      <c r="H28" s="156"/>
      <c r="I28" s="40">
        <v>10</v>
      </c>
      <c r="J28" s="3"/>
      <c r="K28" s="39">
        <f t="shared" si="0"/>
        <v>10</v>
      </c>
      <c r="L28" s="3"/>
      <c r="M28" s="39">
        <f t="shared" si="1"/>
        <v>10</v>
      </c>
      <c r="N28" s="3"/>
      <c r="O28" s="39">
        <f t="shared" si="2"/>
        <v>10</v>
      </c>
      <c r="P28" s="3"/>
      <c r="Q28" s="39">
        <f t="shared" si="3"/>
        <v>10</v>
      </c>
      <c r="R28" s="40"/>
      <c r="S28" s="40"/>
      <c r="T28" s="39">
        <f t="shared" si="4"/>
        <v>10</v>
      </c>
      <c r="U28" s="40"/>
      <c r="V28" s="40"/>
      <c r="W28" s="39">
        <f t="shared" si="5"/>
        <v>10</v>
      </c>
      <c r="X28" s="40"/>
      <c r="Y28" s="40"/>
      <c r="Z28" s="39">
        <f t="shared" si="6"/>
        <v>10</v>
      </c>
      <c r="AA28" s="40"/>
      <c r="AB28" s="40"/>
      <c r="AC28" s="39">
        <f t="shared" si="7"/>
        <v>10</v>
      </c>
      <c r="AD28" s="40"/>
      <c r="AE28" s="40"/>
      <c r="AF28" s="39">
        <f t="shared" si="10"/>
        <v>10</v>
      </c>
      <c r="AG28" s="40"/>
      <c r="AH28" s="40"/>
      <c r="AI28" s="39">
        <f t="shared" si="8"/>
        <v>10</v>
      </c>
      <c r="AJ28" s="40"/>
      <c r="AK28" s="40"/>
      <c r="AL28" s="39">
        <f t="shared" si="9"/>
        <v>10</v>
      </c>
      <c r="AM28" s="40"/>
      <c r="AN28" s="40"/>
      <c r="AO28" s="39">
        <f>AL28+AM28</f>
        <v>10</v>
      </c>
    </row>
    <row r="29" spans="1:41" x14ac:dyDescent="0.25">
      <c r="A29" s="155"/>
      <c r="B29" s="155"/>
      <c r="C29" s="155"/>
      <c r="D29" s="10"/>
      <c r="E29" s="152" t="s">
        <v>85</v>
      </c>
      <c r="F29" s="152"/>
      <c r="G29" s="152"/>
      <c r="H29" s="152"/>
      <c r="I29" s="62">
        <f>I30+I36+I38+I46+I47+I48+I49+I50+I51</f>
        <v>27602.7</v>
      </c>
      <c r="J29" s="4">
        <f>J30+J36+J38+J46+J47+J48+J49+J50+J51</f>
        <v>0</v>
      </c>
      <c r="K29" s="39">
        <f>I29+J29</f>
        <v>27602.7</v>
      </c>
      <c r="L29" s="4">
        <f>L30+L36+L38+L46+L47+L48+L49+L50+L51</f>
        <v>0</v>
      </c>
      <c r="M29" s="39">
        <f t="shared" si="1"/>
        <v>27602.7</v>
      </c>
      <c r="N29" s="4">
        <f>N30+N36+N38+N46+N47+N48+N49+N50+N51</f>
        <v>0</v>
      </c>
      <c r="O29" s="39">
        <f t="shared" si="2"/>
        <v>27602.7</v>
      </c>
      <c r="P29" s="4">
        <f>P30+P36+P38+P46+P47+P48+P49+P50+P51</f>
        <v>0</v>
      </c>
      <c r="Q29" s="39">
        <f t="shared" si="3"/>
        <v>27602.7</v>
      </c>
      <c r="R29" s="39">
        <f>R30+R36+R38+R46+R47+R48+R49+R50+R51</f>
        <v>0</v>
      </c>
      <c r="S29" s="39">
        <f>S30+S36+S38+S46+S47+S48+S49+S50+S51</f>
        <v>0</v>
      </c>
      <c r="T29" s="39">
        <f t="shared" si="4"/>
        <v>27602.7</v>
      </c>
      <c r="U29" s="39">
        <f>U30+U36+U38+U46+U47+U48+U49+U50+U51</f>
        <v>0</v>
      </c>
      <c r="V29" s="39"/>
      <c r="W29" s="39">
        <f t="shared" si="5"/>
        <v>27602.7</v>
      </c>
      <c r="X29" s="39">
        <f>X30+X36+X38+X46+X47+X48+X49+X50+X51</f>
        <v>0</v>
      </c>
      <c r="Y29" s="39"/>
      <c r="Z29" s="39">
        <f t="shared" si="6"/>
        <v>27602.7</v>
      </c>
      <c r="AA29" s="39">
        <f>AA30+AA36+AA38+AA46+AA47+AA48+AA49+AA50+AA51</f>
        <v>0</v>
      </c>
      <c r="AB29" s="39"/>
      <c r="AC29" s="39">
        <f t="shared" si="7"/>
        <v>27602.7</v>
      </c>
      <c r="AD29" s="39">
        <f>AD30+AD36+AD38+AD46+AD47+AD48+AD49+AD50+AD51</f>
        <v>0</v>
      </c>
      <c r="AE29" s="39"/>
      <c r="AF29" s="39">
        <f t="shared" si="10"/>
        <v>27602.7</v>
      </c>
      <c r="AG29" s="39">
        <f>AG30+AG36+AG38+AG46+AG47+AG48+AG49+AG50+AG51</f>
        <v>0</v>
      </c>
      <c r="AH29" s="39"/>
      <c r="AI29" s="39">
        <f t="shared" si="8"/>
        <v>27602.7</v>
      </c>
      <c r="AJ29" s="39">
        <f>AJ30+AJ36+AJ38+AJ46+AJ47+AJ48+AJ49+AJ50+AJ51</f>
        <v>0</v>
      </c>
      <c r="AK29" s="39"/>
      <c r="AL29" s="39">
        <f t="shared" si="9"/>
        <v>27602.7</v>
      </c>
      <c r="AM29" s="39">
        <f>AM30+AM36+AM38+AM46+AM47+AM48+AM49+AM50+AM51</f>
        <v>0</v>
      </c>
      <c r="AN29" s="39">
        <f>AN30+AN36+AN38+AN46+AN47+AN48+AN49+AN50+AN51</f>
        <v>0</v>
      </c>
      <c r="AO29" s="39">
        <f t="shared" ref="AO29:AO51" si="13">AL29+AM29+AN29</f>
        <v>27602.7</v>
      </c>
    </row>
    <row r="30" spans="1:41" ht="27" customHeight="1" x14ac:dyDescent="0.25">
      <c r="A30" s="155" t="s">
        <v>17</v>
      </c>
      <c r="B30" s="155"/>
      <c r="C30" s="155"/>
      <c r="D30" s="10"/>
      <c r="E30" s="153" t="s">
        <v>18</v>
      </c>
      <c r="F30" s="153"/>
      <c r="G30" s="153"/>
      <c r="H30" s="153"/>
      <c r="I30" s="41">
        <f t="shared" ref="I30:N30" si="14">I31+I32+I33+I34+I35</f>
        <v>9601.2999999999993</v>
      </c>
      <c r="J30" s="41">
        <f>J31+J32+J33+J34+J35</f>
        <v>0</v>
      </c>
      <c r="K30" s="41">
        <f t="shared" si="14"/>
        <v>9601.2999999999993</v>
      </c>
      <c r="L30" s="41">
        <f t="shared" si="14"/>
        <v>0</v>
      </c>
      <c r="M30" s="41">
        <f t="shared" si="14"/>
        <v>9601.2999999999993</v>
      </c>
      <c r="N30" s="41">
        <f t="shared" si="14"/>
        <v>0</v>
      </c>
      <c r="O30" s="39">
        <f>M30+N30</f>
        <v>9601.2999999999993</v>
      </c>
      <c r="P30" s="5">
        <f>P31+P32+P33+P34+P35</f>
        <v>0</v>
      </c>
      <c r="Q30" s="39">
        <f t="shared" si="3"/>
        <v>9601.2999999999993</v>
      </c>
      <c r="R30" s="41">
        <f>R31+R32+R35</f>
        <v>0</v>
      </c>
      <c r="S30" s="41">
        <f>SUM(S31:S35)</f>
        <v>0</v>
      </c>
      <c r="T30" s="39">
        <f t="shared" si="4"/>
        <v>9601.2999999999993</v>
      </c>
      <c r="U30" s="41">
        <f>U31+U32++U33+U34+U35</f>
        <v>0</v>
      </c>
      <c r="V30" s="41"/>
      <c r="W30" s="39">
        <f t="shared" si="5"/>
        <v>9601.2999999999993</v>
      </c>
      <c r="X30" s="41">
        <f>X31+X32++X33+X34+X35</f>
        <v>0</v>
      </c>
      <c r="Y30" s="41"/>
      <c r="Z30" s="39">
        <f t="shared" si="6"/>
        <v>9601.2999999999993</v>
      </c>
      <c r="AA30" s="41">
        <f>AA31+AA32++AA33+AA34+AA35</f>
        <v>0</v>
      </c>
      <c r="AB30" s="41"/>
      <c r="AC30" s="39">
        <f t="shared" si="7"/>
        <v>9601.2999999999993</v>
      </c>
      <c r="AD30" s="41">
        <f>AD31+AD32++AD33+AD34+AD35</f>
        <v>0</v>
      </c>
      <c r="AE30" s="41"/>
      <c r="AF30" s="39">
        <f t="shared" si="10"/>
        <v>9601.2999999999993</v>
      </c>
      <c r="AG30" s="41">
        <f>AG31+AG32++AG33+AG34+AG35</f>
        <v>0</v>
      </c>
      <c r="AH30" s="41"/>
      <c r="AI30" s="39">
        <f t="shared" si="8"/>
        <v>9601.2999999999993</v>
      </c>
      <c r="AJ30" s="41">
        <f>AJ31+AJ32++AJ33+AJ34+AJ35</f>
        <v>0</v>
      </c>
      <c r="AK30" s="41"/>
      <c r="AL30" s="39">
        <f t="shared" si="9"/>
        <v>9601.2999999999993</v>
      </c>
      <c r="AM30" s="41">
        <f>AM31+AM32++AM33+AM34+AM35</f>
        <v>0</v>
      </c>
      <c r="AN30" s="41">
        <f>AN31+AN32++AN33+AN34+AN35</f>
        <v>0</v>
      </c>
      <c r="AO30" s="39">
        <f t="shared" si="13"/>
        <v>9601.2999999999993</v>
      </c>
    </row>
    <row r="31" spans="1:41" x14ac:dyDescent="0.25">
      <c r="A31" s="221" t="s">
        <v>87</v>
      </c>
      <c r="B31" s="221"/>
      <c r="C31" s="221"/>
      <c r="D31" s="10"/>
      <c r="E31" s="179" t="s">
        <v>19</v>
      </c>
      <c r="F31" s="179"/>
      <c r="G31" s="179"/>
      <c r="H31" s="179"/>
      <c r="I31" s="60">
        <v>8207</v>
      </c>
      <c r="J31" s="9"/>
      <c r="K31" s="39">
        <f t="shared" si="0"/>
        <v>8207</v>
      </c>
      <c r="L31" s="9"/>
      <c r="M31" s="39">
        <f t="shared" si="1"/>
        <v>8207</v>
      </c>
      <c r="N31" s="9"/>
      <c r="O31" s="39">
        <f t="shared" si="2"/>
        <v>8207</v>
      </c>
      <c r="P31" s="9"/>
      <c r="Q31" s="39">
        <f t="shared" si="3"/>
        <v>8207</v>
      </c>
      <c r="R31" s="42"/>
      <c r="S31" s="42"/>
      <c r="T31" s="39">
        <f t="shared" si="4"/>
        <v>8207</v>
      </c>
      <c r="U31" s="42"/>
      <c r="V31" s="42"/>
      <c r="W31" s="39">
        <f t="shared" si="5"/>
        <v>8207</v>
      </c>
      <c r="X31" s="42"/>
      <c r="Y31" s="42"/>
      <c r="Z31" s="39">
        <f t="shared" si="6"/>
        <v>8207</v>
      </c>
      <c r="AA31" s="42"/>
      <c r="AB31" s="42"/>
      <c r="AC31" s="39">
        <f t="shared" si="7"/>
        <v>8207</v>
      </c>
      <c r="AD31" s="42"/>
      <c r="AE31" s="42"/>
      <c r="AF31" s="39">
        <f t="shared" si="10"/>
        <v>8207</v>
      </c>
      <c r="AG31" s="42"/>
      <c r="AH31" s="42"/>
      <c r="AI31" s="39">
        <f t="shared" si="8"/>
        <v>8207</v>
      </c>
      <c r="AJ31" s="42"/>
      <c r="AK31" s="42"/>
      <c r="AL31" s="39">
        <f t="shared" si="9"/>
        <v>8207</v>
      </c>
      <c r="AM31" s="42"/>
      <c r="AN31" s="42"/>
      <c r="AO31" s="39">
        <f t="shared" si="13"/>
        <v>8207</v>
      </c>
    </row>
    <row r="32" spans="1:41" ht="28.9" customHeight="1" x14ac:dyDescent="0.25">
      <c r="A32" s="217" t="s">
        <v>54</v>
      </c>
      <c r="B32" s="217"/>
      <c r="C32" s="217"/>
      <c r="D32" s="10"/>
      <c r="E32" s="161" t="s">
        <v>52</v>
      </c>
      <c r="F32" s="161"/>
      <c r="G32" s="161"/>
      <c r="H32" s="161"/>
      <c r="I32" s="60">
        <v>1186.3</v>
      </c>
      <c r="J32" s="9"/>
      <c r="K32" s="39">
        <f t="shared" si="0"/>
        <v>1186.3</v>
      </c>
      <c r="L32" s="9"/>
      <c r="M32" s="39">
        <f t="shared" si="1"/>
        <v>1186.3</v>
      </c>
      <c r="N32" s="9"/>
      <c r="O32" s="39">
        <f t="shared" si="2"/>
        <v>1186.3</v>
      </c>
      <c r="P32" s="9"/>
      <c r="Q32" s="39">
        <f t="shared" si="3"/>
        <v>1186.3</v>
      </c>
      <c r="R32" s="42"/>
      <c r="S32" s="42"/>
      <c r="T32" s="39">
        <f t="shared" si="4"/>
        <v>1186.3</v>
      </c>
      <c r="U32" s="42"/>
      <c r="V32" s="42"/>
      <c r="W32" s="39">
        <f t="shared" si="5"/>
        <v>1186.3</v>
      </c>
      <c r="X32" s="42"/>
      <c r="Y32" s="42"/>
      <c r="Z32" s="39">
        <f t="shared" si="6"/>
        <v>1186.3</v>
      </c>
      <c r="AA32" s="42"/>
      <c r="AB32" s="42"/>
      <c r="AC32" s="39">
        <f t="shared" si="7"/>
        <v>1186.3</v>
      </c>
      <c r="AD32" s="42"/>
      <c r="AE32" s="42"/>
      <c r="AF32" s="39">
        <f t="shared" si="10"/>
        <v>1186.3</v>
      </c>
      <c r="AG32" s="42"/>
      <c r="AH32" s="42"/>
      <c r="AI32" s="39">
        <f t="shared" si="8"/>
        <v>1186.3</v>
      </c>
      <c r="AJ32" s="42"/>
      <c r="AK32" s="42"/>
      <c r="AL32" s="39">
        <f t="shared" si="9"/>
        <v>1186.3</v>
      </c>
      <c r="AM32" s="42"/>
      <c r="AN32" s="42"/>
      <c r="AO32" s="39">
        <f t="shared" si="13"/>
        <v>1186.3</v>
      </c>
    </row>
    <row r="33" spans="1:41" ht="28.9" customHeight="1" x14ac:dyDescent="0.25">
      <c r="A33" s="232" t="s">
        <v>109</v>
      </c>
      <c r="B33" s="233"/>
      <c r="C33" s="234"/>
      <c r="D33" s="68"/>
      <c r="E33" s="161" t="s">
        <v>52</v>
      </c>
      <c r="F33" s="161"/>
      <c r="G33" s="161"/>
      <c r="H33" s="161"/>
      <c r="I33" s="60">
        <v>138.1</v>
      </c>
      <c r="J33" s="9"/>
      <c r="K33" s="39">
        <f t="shared" si="0"/>
        <v>138.1</v>
      </c>
      <c r="L33" s="9"/>
      <c r="M33" s="39">
        <f t="shared" si="1"/>
        <v>138.1</v>
      </c>
      <c r="N33" s="9"/>
      <c r="O33" s="39">
        <f t="shared" si="2"/>
        <v>138.1</v>
      </c>
      <c r="P33" s="9"/>
      <c r="Q33" s="39">
        <f t="shared" si="3"/>
        <v>138.1</v>
      </c>
      <c r="R33" s="42"/>
      <c r="S33" s="42"/>
      <c r="T33" s="39">
        <f t="shared" si="4"/>
        <v>138.1</v>
      </c>
      <c r="U33" s="42"/>
      <c r="V33" s="42"/>
      <c r="W33" s="39">
        <f t="shared" si="5"/>
        <v>138.1</v>
      </c>
      <c r="X33" s="42"/>
      <c r="Y33" s="42"/>
      <c r="Z33" s="39">
        <f t="shared" si="6"/>
        <v>138.1</v>
      </c>
      <c r="AA33" s="42"/>
      <c r="AB33" s="42"/>
      <c r="AC33" s="39">
        <f t="shared" si="7"/>
        <v>138.1</v>
      </c>
      <c r="AD33" s="42"/>
      <c r="AE33" s="42"/>
      <c r="AF33" s="39">
        <f t="shared" si="10"/>
        <v>138.1</v>
      </c>
      <c r="AG33" s="42"/>
      <c r="AH33" s="42"/>
      <c r="AI33" s="39">
        <f t="shared" si="8"/>
        <v>138.1</v>
      </c>
      <c r="AJ33" s="42"/>
      <c r="AK33" s="42"/>
      <c r="AL33" s="39">
        <f t="shared" si="9"/>
        <v>138.1</v>
      </c>
      <c r="AM33" s="42"/>
      <c r="AN33" s="42"/>
      <c r="AO33" s="39">
        <f t="shared" si="13"/>
        <v>138.1</v>
      </c>
    </row>
    <row r="34" spans="1:41" ht="43.9" hidden="1" customHeight="1" x14ac:dyDescent="0.3">
      <c r="A34" s="217" t="s">
        <v>162</v>
      </c>
      <c r="B34" s="217"/>
      <c r="C34" s="217"/>
      <c r="D34" s="84"/>
      <c r="E34" s="145" t="s">
        <v>163</v>
      </c>
      <c r="F34" s="146"/>
      <c r="G34" s="146"/>
      <c r="H34" s="147"/>
      <c r="I34" s="60"/>
      <c r="J34" s="9"/>
      <c r="K34" s="39">
        <f t="shared" si="0"/>
        <v>0</v>
      </c>
      <c r="L34" s="9"/>
      <c r="M34" s="39">
        <f t="shared" si="1"/>
        <v>0</v>
      </c>
      <c r="N34" s="9"/>
      <c r="O34" s="39">
        <f t="shared" si="2"/>
        <v>0</v>
      </c>
      <c r="P34" s="9"/>
      <c r="Q34" s="39">
        <f t="shared" si="3"/>
        <v>0</v>
      </c>
      <c r="R34" s="42"/>
      <c r="S34" s="42"/>
      <c r="T34" s="39">
        <f t="shared" si="4"/>
        <v>0</v>
      </c>
      <c r="U34" s="42"/>
      <c r="V34" s="42"/>
      <c r="W34" s="39">
        <f t="shared" si="5"/>
        <v>0</v>
      </c>
      <c r="X34" s="42"/>
      <c r="Y34" s="42"/>
      <c r="Z34" s="39">
        <f t="shared" si="6"/>
        <v>0</v>
      </c>
      <c r="AA34" s="42"/>
      <c r="AB34" s="42"/>
      <c r="AC34" s="39">
        <f t="shared" si="7"/>
        <v>0</v>
      </c>
      <c r="AD34" s="42"/>
      <c r="AE34" s="42"/>
      <c r="AF34" s="39">
        <f t="shared" si="10"/>
        <v>0</v>
      </c>
      <c r="AG34" s="42"/>
      <c r="AH34" s="42"/>
      <c r="AI34" s="39">
        <f t="shared" si="8"/>
        <v>0</v>
      </c>
      <c r="AJ34" s="42"/>
      <c r="AK34" s="42"/>
      <c r="AL34" s="39">
        <f t="shared" si="9"/>
        <v>0</v>
      </c>
      <c r="AM34" s="42"/>
      <c r="AN34" s="42"/>
      <c r="AO34" s="39">
        <f t="shared" si="13"/>
        <v>0</v>
      </c>
    </row>
    <row r="35" spans="1:41" ht="21.6" customHeight="1" x14ac:dyDescent="0.25">
      <c r="A35" s="217" t="s">
        <v>55</v>
      </c>
      <c r="B35" s="217"/>
      <c r="C35" s="217"/>
      <c r="D35" s="10"/>
      <c r="E35" s="161" t="s">
        <v>53</v>
      </c>
      <c r="F35" s="161"/>
      <c r="G35" s="161"/>
      <c r="H35" s="161"/>
      <c r="I35" s="60">
        <v>69.900000000000006</v>
      </c>
      <c r="J35" s="9"/>
      <c r="K35" s="39">
        <f t="shared" si="0"/>
        <v>69.900000000000006</v>
      </c>
      <c r="L35" s="9"/>
      <c r="M35" s="39">
        <f t="shared" si="1"/>
        <v>69.900000000000006</v>
      </c>
      <c r="N35" s="9"/>
      <c r="O35" s="39">
        <f t="shared" si="2"/>
        <v>69.900000000000006</v>
      </c>
      <c r="P35" s="9"/>
      <c r="Q35" s="39">
        <f t="shared" si="3"/>
        <v>69.900000000000006</v>
      </c>
      <c r="R35" s="42"/>
      <c r="S35" s="42"/>
      <c r="T35" s="39">
        <f t="shared" si="4"/>
        <v>69.900000000000006</v>
      </c>
      <c r="U35" s="42"/>
      <c r="V35" s="42"/>
      <c r="W35" s="39">
        <f t="shared" si="5"/>
        <v>69.900000000000006</v>
      </c>
      <c r="X35" s="42"/>
      <c r="Y35" s="42"/>
      <c r="Z35" s="39">
        <f t="shared" si="6"/>
        <v>69.900000000000006</v>
      </c>
      <c r="AA35" s="42"/>
      <c r="AB35" s="42"/>
      <c r="AC35" s="39">
        <f t="shared" si="7"/>
        <v>69.900000000000006</v>
      </c>
      <c r="AD35" s="42"/>
      <c r="AE35" s="42"/>
      <c r="AF35" s="39">
        <f t="shared" si="10"/>
        <v>69.900000000000006</v>
      </c>
      <c r="AG35" s="42"/>
      <c r="AH35" s="42"/>
      <c r="AI35" s="39">
        <f t="shared" si="8"/>
        <v>69.900000000000006</v>
      </c>
      <c r="AJ35" s="42"/>
      <c r="AK35" s="42"/>
      <c r="AL35" s="39">
        <f t="shared" si="9"/>
        <v>69.900000000000006</v>
      </c>
      <c r="AM35" s="42"/>
      <c r="AN35" s="42"/>
      <c r="AO35" s="39">
        <f t="shared" si="13"/>
        <v>69.900000000000006</v>
      </c>
    </row>
    <row r="36" spans="1:41" ht="17.25" customHeight="1" x14ac:dyDescent="0.25">
      <c r="A36" s="155" t="s">
        <v>20</v>
      </c>
      <c r="B36" s="155"/>
      <c r="C36" s="155"/>
      <c r="D36" s="10"/>
      <c r="E36" s="153" t="s">
        <v>21</v>
      </c>
      <c r="F36" s="153"/>
      <c r="G36" s="153"/>
      <c r="H36" s="153"/>
      <c r="I36" s="41">
        <f>I37</f>
        <v>90</v>
      </c>
      <c r="J36" s="5">
        <f>J37</f>
        <v>0</v>
      </c>
      <c r="K36" s="39">
        <f t="shared" si="0"/>
        <v>90</v>
      </c>
      <c r="L36" s="5">
        <f>L37</f>
        <v>0</v>
      </c>
      <c r="M36" s="39">
        <f t="shared" si="1"/>
        <v>90</v>
      </c>
      <c r="N36" s="5">
        <f>N37</f>
        <v>0</v>
      </c>
      <c r="O36" s="39">
        <f t="shared" si="2"/>
        <v>90</v>
      </c>
      <c r="P36" s="5">
        <f>P37</f>
        <v>0</v>
      </c>
      <c r="Q36" s="39">
        <f t="shared" si="3"/>
        <v>90</v>
      </c>
      <c r="R36" s="41">
        <f>R37</f>
        <v>0</v>
      </c>
      <c r="S36" s="41">
        <f>S37</f>
        <v>0</v>
      </c>
      <c r="T36" s="39">
        <f t="shared" si="4"/>
        <v>90</v>
      </c>
      <c r="U36" s="41">
        <f>U37</f>
        <v>0</v>
      </c>
      <c r="V36" s="41"/>
      <c r="W36" s="39">
        <f t="shared" si="5"/>
        <v>90</v>
      </c>
      <c r="X36" s="41">
        <f>X37</f>
        <v>0</v>
      </c>
      <c r="Y36" s="41"/>
      <c r="Z36" s="39">
        <f t="shared" si="6"/>
        <v>90</v>
      </c>
      <c r="AA36" s="41">
        <f>AA37</f>
        <v>0</v>
      </c>
      <c r="AB36" s="41"/>
      <c r="AC36" s="39">
        <f t="shared" si="7"/>
        <v>90</v>
      </c>
      <c r="AD36" s="41">
        <f>AD37</f>
        <v>0</v>
      </c>
      <c r="AE36" s="41"/>
      <c r="AF36" s="39">
        <f t="shared" si="10"/>
        <v>90</v>
      </c>
      <c r="AG36" s="41">
        <f>AG37</f>
        <v>0</v>
      </c>
      <c r="AH36" s="41"/>
      <c r="AI36" s="39">
        <f t="shared" si="8"/>
        <v>90</v>
      </c>
      <c r="AJ36" s="41">
        <f>AJ37</f>
        <v>0</v>
      </c>
      <c r="AK36" s="41"/>
      <c r="AL36" s="39">
        <f t="shared" si="9"/>
        <v>90</v>
      </c>
      <c r="AM36" s="41">
        <f>AM37</f>
        <v>0</v>
      </c>
      <c r="AN36" s="41">
        <f>AN37</f>
        <v>0</v>
      </c>
      <c r="AO36" s="39">
        <f t="shared" si="13"/>
        <v>90</v>
      </c>
    </row>
    <row r="37" spans="1:41" ht="35.25" customHeight="1" x14ac:dyDescent="0.25">
      <c r="A37" s="217" t="s">
        <v>22</v>
      </c>
      <c r="B37" s="217"/>
      <c r="C37" s="217"/>
      <c r="D37" s="10"/>
      <c r="E37" s="161" t="s">
        <v>23</v>
      </c>
      <c r="F37" s="161"/>
      <c r="G37" s="161"/>
      <c r="H37" s="161"/>
      <c r="I37" s="42">
        <v>90</v>
      </c>
      <c r="J37" s="9"/>
      <c r="K37" s="39">
        <f t="shared" si="0"/>
        <v>90</v>
      </c>
      <c r="L37" s="9"/>
      <c r="M37" s="39">
        <f t="shared" si="1"/>
        <v>90</v>
      </c>
      <c r="N37" s="9"/>
      <c r="O37" s="39">
        <f t="shared" si="2"/>
        <v>90</v>
      </c>
      <c r="P37" s="9"/>
      <c r="Q37" s="39">
        <f t="shared" si="3"/>
        <v>90</v>
      </c>
      <c r="R37" s="42"/>
      <c r="S37" s="42"/>
      <c r="T37" s="39">
        <f t="shared" si="4"/>
        <v>90</v>
      </c>
      <c r="U37" s="42"/>
      <c r="V37" s="42"/>
      <c r="W37" s="39">
        <f t="shared" si="5"/>
        <v>90</v>
      </c>
      <c r="X37" s="42"/>
      <c r="Y37" s="42"/>
      <c r="Z37" s="39">
        <f t="shared" si="6"/>
        <v>90</v>
      </c>
      <c r="AA37" s="42"/>
      <c r="AB37" s="42"/>
      <c r="AC37" s="39">
        <f t="shared" si="7"/>
        <v>90</v>
      </c>
      <c r="AD37" s="42"/>
      <c r="AE37" s="42"/>
      <c r="AF37" s="39">
        <f t="shared" si="10"/>
        <v>90</v>
      </c>
      <c r="AG37" s="42"/>
      <c r="AH37" s="42"/>
      <c r="AI37" s="39">
        <f t="shared" si="8"/>
        <v>90</v>
      </c>
      <c r="AJ37" s="42"/>
      <c r="AK37" s="42"/>
      <c r="AL37" s="39">
        <f t="shared" si="9"/>
        <v>90</v>
      </c>
      <c r="AM37" s="42"/>
      <c r="AN37" s="42"/>
      <c r="AO37" s="39">
        <f t="shared" si="13"/>
        <v>90</v>
      </c>
    </row>
    <row r="38" spans="1:41" ht="32.25" customHeight="1" x14ac:dyDescent="0.25">
      <c r="A38" s="155" t="s">
        <v>37</v>
      </c>
      <c r="B38" s="155"/>
      <c r="C38" s="155"/>
      <c r="D38" s="10"/>
      <c r="E38" s="153" t="s">
        <v>40</v>
      </c>
      <c r="F38" s="153"/>
      <c r="G38" s="153"/>
      <c r="H38" s="153"/>
      <c r="I38" s="40">
        <f>I39+I40+I41+I42+I43+I44+I45</f>
        <v>15353.400000000001</v>
      </c>
      <c r="J38" s="3">
        <f>J39+J40+J42+J44</f>
        <v>0</v>
      </c>
      <c r="K38" s="39">
        <f t="shared" si="0"/>
        <v>15353.400000000001</v>
      </c>
      <c r="L38" s="3">
        <f>L39+L40+L42+L44</f>
        <v>0</v>
      </c>
      <c r="M38" s="39">
        <f t="shared" si="1"/>
        <v>15353.400000000001</v>
      </c>
      <c r="N38" s="3">
        <f>N39+N40+N41+N42+N43+N44+N45</f>
        <v>0</v>
      </c>
      <c r="O38" s="39">
        <f t="shared" si="2"/>
        <v>15353.400000000001</v>
      </c>
      <c r="P38" s="3">
        <f>P39+P40+P42+P44</f>
        <v>0</v>
      </c>
      <c r="Q38" s="39">
        <f t="shared" si="3"/>
        <v>15353.400000000001</v>
      </c>
      <c r="R38" s="40">
        <f>R39+R40+R42+R44</f>
        <v>0</v>
      </c>
      <c r="S38" s="40">
        <f>S39+S40+S42+S44</f>
        <v>0</v>
      </c>
      <c r="T38" s="39">
        <f t="shared" si="4"/>
        <v>15353.400000000001</v>
      </c>
      <c r="U38" s="40">
        <f>U39+U40+U41+U42+U43+U44+U45</f>
        <v>0</v>
      </c>
      <c r="V38" s="40"/>
      <c r="W38" s="39">
        <f t="shared" si="5"/>
        <v>15353.400000000001</v>
      </c>
      <c r="X38" s="40">
        <f>X39+X40+X41+X42+X43+X44+X45</f>
        <v>0</v>
      </c>
      <c r="Y38" s="40"/>
      <c r="Z38" s="39">
        <f t="shared" si="6"/>
        <v>15353.400000000001</v>
      </c>
      <c r="AA38" s="40">
        <f>AA39+AA40+AA41+AA42+AA43+AA44+AA45</f>
        <v>0</v>
      </c>
      <c r="AB38" s="40"/>
      <c r="AC38" s="39">
        <f t="shared" si="7"/>
        <v>15353.400000000001</v>
      </c>
      <c r="AD38" s="40">
        <f>AD39+AD40+AD41+AD42+AD43+AD44+AD45</f>
        <v>0</v>
      </c>
      <c r="AE38" s="40"/>
      <c r="AF38" s="39">
        <f t="shared" si="10"/>
        <v>15353.400000000001</v>
      </c>
      <c r="AG38" s="40">
        <f>AG39+AG40+AG41+AG42+AG43+AG44+AG45</f>
        <v>0</v>
      </c>
      <c r="AH38" s="40"/>
      <c r="AI38" s="39">
        <f t="shared" si="8"/>
        <v>15353.400000000001</v>
      </c>
      <c r="AJ38" s="40">
        <f>AJ39+AJ40+AJ41+AJ42+AJ43+AJ44+AJ45</f>
        <v>0</v>
      </c>
      <c r="AK38" s="40"/>
      <c r="AL38" s="39">
        <f t="shared" si="9"/>
        <v>15353.400000000001</v>
      </c>
      <c r="AM38" s="40">
        <f>AM39+AM40+AM41+AM42+AM43+AM44+AM45</f>
        <v>0</v>
      </c>
      <c r="AN38" s="40">
        <f>AN39+AN40+AN41+AN42+AN43+AN44+AN45</f>
        <v>0</v>
      </c>
      <c r="AO38" s="39">
        <f t="shared" si="13"/>
        <v>15353.400000000001</v>
      </c>
    </row>
    <row r="39" spans="1:41" ht="50.25" customHeight="1" x14ac:dyDescent="0.25">
      <c r="A39" s="217" t="s">
        <v>38</v>
      </c>
      <c r="B39" s="217"/>
      <c r="C39" s="217"/>
      <c r="D39" s="10"/>
      <c r="E39" s="231" t="s">
        <v>68</v>
      </c>
      <c r="F39" s="231"/>
      <c r="G39" s="231"/>
      <c r="H39" s="231"/>
      <c r="I39" s="60">
        <v>12001.7</v>
      </c>
      <c r="J39" s="9"/>
      <c r="K39" s="39">
        <f t="shared" si="0"/>
        <v>12001.7</v>
      </c>
      <c r="L39" s="9"/>
      <c r="M39" s="39">
        <f t="shared" si="1"/>
        <v>12001.7</v>
      </c>
      <c r="N39" s="9"/>
      <c r="O39" s="39">
        <f t="shared" si="2"/>
        <v>12001.7</v>
      </c>
      <c r="P39" s="4"/>
      <c r="Q39" s="39">
        <f t="shared" si="3"/>
        <v>12001.7</v>
      </c>
      <c r="R39" s="42"/>
      <c r="S39" s="42"/>
      <c r="T39" s="39">
        <f t="shared" si="4"/>
        <v>12001.7</v>
      </c>
      <c r="U39" s="42"/>
      <c r="V39" s="42"/>
      <c r="W39" s="39">
        <f t="shared" si="5"/>
        <v>12001.7</v>
      </c>
      <c r="X39" s="42"/>
      <c r="Y39" s="42"/>
      <c r="Z39" s="39">
        <f t="shared" si="6"/>
        <v>12001.7</v>
      </c>
      <c r="AA39" s="42"/>
      <c r="AB39" s="42"/>
      <c r="AC39" s="39">
        <f t="shared" si="7"/>
        <v>12001.7</v>
      </c>
      <c r="AD39" s="42"/>
      <c r="AE39" s="42"/>
      <c r="AF39" s="39">
        <f t="shared" si="10"/>
        <v>12001.7</v>
      </c>
      <c r="AG39" s="42"/>
      <c r="AH39" s="42"/>
      <c r="AI39" s="39">
        <f t="shared" si="8"/>
        <v>12001.7</v>
      </c>
      <c r="AJ39" s="42"/>
      <c r="AK39" s="42"/>
      <c r="AL39" s="39">
        <f t="shared" si="9"/>
        <v>12001.7</v>
      </c>
      <c r="AM39" s="42"/>
      <c r="AN39" s="42"/>
      <c r="AO39" s="39">
        <f t="shared" si="13"/>
        <v>12001.7</v>
      </c>
    </row>
    <row r="40" spans="1:41" ht="45.75" customHeight="1" x14ac:dyDescent="0.25">
      <c r="A40" s="217" t="s">
        <v>143</v>
      </c>
      <c r="B40" s="217"/>
      <c r="C40" s="217"/>
      <c r="D40" s="10"/>
      <c r="E40" s="231" t="s">
        <v>144</v>
      </c>
      <c r="F40" s="231"/>
      <c r="G40" s="231"/>
      <c r="H40" s="231"/>
      <c r="I40" s="60">
        <v>450</v>
      </c>
      <c r="J40" s="9"/>
      <c r="K40" s="39">
        <f t="shared" si="0"/>
        <v>450</v>
      </c>
      <c r="L40" s="9"/>
      <c r="M40" s="39">
        <f t="shared" si="1"/>
        <v>450</v>
      </c>
      <c r="N40" s="9"/>
      <c r="O40" s="39">
        <f t="shared" si="2"/>
        <v>450</v>
      </c>
      <c r="P40" s="4"/>
      <c r="Q40" s="39">
        <f t="shared" si="3"/>
        <v>450</v>
      </c>
      <c r="R40" s="42"/>
      <c r="S40" s="39"/>
      <c r="T40" s="39">
        <f t="shared" si="4"/>
        <v>450</v>
      </c>
      <c r="U40" s="42"/>
      <c r="V40" s="42"/>
      <c r="W40" s="39">
        <f t="shared" si="5"/>
        <v>450</v>
      </c>
      <c r="X40" s="42"/>
      <c r="Y40" s="42"/>
      <c r="Z40" s="39">
        <f t="shared" si="6"/>
        <v>450</v>
      </c>
      <c r="AA40" s="42"/>
      <c r="AB40" s="42"/>
      <c r="AC40" s="39">
        <f t="shared" si="7"/>
        <v>450</v>
      </c>
      <c r="AD40" s="42"/>
      <c r="AE40" s="42"/>
      <c r="AF40" s="39">
        <f t="shared" si="10"/>
        <v>450</v>
      </c>
      <c r="AG40" s="42"/>
      <c r="AH40" s="42"/>
      <c r="AI40" s="39">
        <f t="shared" si="8"/>
        <v>450</v>
      </c>
      <c r="AJ40" s="42"/>
      <c r="AK40" s="42"/>
      <c r="AL40" s="39">
        <f t="shared" si="9"/>
        <v>450</v>
      </c>
      <c r="AM40" s="42"/>
      <c r="AN40" s="42"/>
      <c r="AO40" s="39">
        <f t="shared" si="13"/>
        <v>450</v>
      </c>
    </row>
    <row r="41" spans="1:41" s="78" customFormat="1" ht="45.75" customHeight="1" x14ac:dyDescent="0.25">
      <c r="A41" s="162" t="s">
        <v>157</v>
      </c>
      <c r="B41" s="162"/>
      <c r="C41" s="162"/>
      <c r="D41" s="81"/>
      <c r="E41" s="163" t="s">
        <v>156</v>
      </c>
      <c r="F41" s="163"/>
      <c r="G41" s="163"/>
      <c r="H41" s="163"/>
      <c r="I41" s="60">
        <v>2392.6</v>
      </c>
      <c r="J41" s="82"/>
      <c r="K41" s="39">
        <f t="shared" si="0"/>
        <v>2392.6</v>
      </c>
      <c r="L41" s="82"/>
      <c r="M41" s="39">
        <f t="shared" si="1"/>
        <v>2392.6</v>
      </c>
      <c r="N41" s="82"/>
      <c r="O41" s="60">
        <f t="shared" si="2"/>
        <v>2392.6</v>
      </c>
      <c r="P41" s="82"/>
      <c r="Q41" s="39">
        <f t="shared" si="3"/>
        <v>2392.6</v>
      </c>
      <c r="R41" s="83"/>
      <c r="S41" s="60"/>
      <c r="T41" s="39">
        <f t="shared" si="4"/>
        <v>2392.6</v>
      </c>
      <c r="U41" s="83"/>
      <c r="V41" s="83"/>
      <c r="W41" s="39">
        <f t="shared" si="5"/>
        <v>2392.6</v>
      </c>
      <c r="X41" s="83"/>
      <c r="Y41" s="83"/>
      <c r="Z41" s="39">
        <f t="shared" si="6"/>
        <v>2392.6</v>
      </c>
      <c r="AA41" s="83"/>
      <c r="AB41" s="83"/>
      <c r="AC41" s="39">
        <f t="shared" si="7"/>
        <v>2392.6</v>
      </c>
      <c r="AD41" s="83"/>
      <c r="AE41" s="83"/>
      <c r="AF41" s="39">
        <f t="shared" si="10"/>
        <v>2392.6</v>
      </c>
      <c r="AG41" s="83"/>
      <c r="AH41" s="83"/>
      <c r="AI41" s="39">
        <f t="shared" si="8"/>
        <v>2392.6</v>
      </c>
      <c r="AJ41" s="83"/>
      <c r="AK41" s="83"/>
      <c r="AL41" s="39">
        <f t="shared" si="9"/>
        <v>2392.6</v>
      </c>
      <c r="AM41" s="83"/>
      <c r="AN41" s="83"/>
      <c r="AO41" s="39">
        <f t="shared" si="13"/>
        <v>2392.6</v>
      </c>
    </row>
    <row r="42" spans="1:41" ht="32.450000000000003" hidden="1" customHeight="1" x14ac:dyDescent="0.3">
      <c r="A42" s="217" t="s">
        <v>39</v>
      </c>
      <c r="B42" s="217"/>
      <c r="C42" s="217"/>
      <c r="D42" s="10"/>
      <c r="E42" s="161" t="s">
        <v>45</v>
      </c>
      <c r="F42" s="161"/>
      <c r="G42" s="161"/>
      <c r="H42" s="161"/>
      <c r="I42" s="60">
        <v>0</v>
      </c>
      <c r="J42" s="9"/>
      <c r="K42" s="39">
        <f t="shared" si="0"/>
        <v>0</v>
      </c>
      <c r="L42" s="9"/>
      <c r="M42" s="39">
        <f t="shared" si="1"/>
        <v>0</v>
      </c>
      <c r="N42" s="9"/>
      <c r="O42" s="39">
        <f t="shared" si="2"/>
        <v>0</v>
      </c>
      <c r="P42" s="9"/>
      <c r="Q42" s="39">
        <f t="shared" si="3"/>
        <v>0</v>
      </c>
      <c r="R42" s="42"/>
      <c r="S42" s="42"/>
      <c r="T42" s="39">
        <f t="shared" si="4"/>
        <v>0</v>
      </c>
      <c r="U42" s="42"/>
      <c r="V42" s="42"/>
      <c r="W42" s="39">
        <f t="shared" si="5"/>
        <v>0</v>
      </c>
      <c r="X42" s="42"/>
      <c r="Y42" s="42"/>
      <c r="Z42" s="39">
        <f t="shared" si="6"/>
        <v>0</v>
      </c>
      <c r="AA42" s="42"/>
      <c r="AB42" s="42"/>
      <c r="AC42" s="39">
        <f t="shared" si="7"/>
        <v>0</v>
      </c>
      <c r="AD42" s="42"/>
      <c r="AE42" s="42"/>
      <c r="AF42" s="39">
        <f t="shared" si="10"/>
        <v>0</v>
      </c>
      <c r="AG42" s="42"/>
      <c r="AH42" s="42"/>
      <c r="AI42" s="39">
        <f t="shared" si="8"/>
        <v>0</v>
      </c>
      <c r="AJ42" s="42"/>
      <c r="AK42" s="42"/>
      <c r="AL42" s="39">
        <f t="shared" si="9"/>
        <v>0</v>
      </c>
      <c r="AM42" s="42"/>
      <c r="AN42" s="42"/>
      <c r="AO42" s="39">
        <f t="shared" si="13"/>
        <v>0</v>
      </c>
    </row>
    <row r="43" spans="1:41" ht="30" hidden="1" customHeight="1" x14ac:dyDescent="0.3">
      <c r="A43" s="217" t="s">
        <v>75</v>
      </c>
      <c r="B43" s="217"/>
      <c r="C43" s="217"/>
      <c r="D43" s="10"/>
      <c r="E43" s="161" t="s">
        <v>45</v>
      </c>
      <c r="F43" s="161"/>
      <c r="G43" s="161"/>
      <c r="H43" s="161"/>
      <c r="I43" s="53">
        <v>0</v>
      </c>
      <c r="J43" s="9"/>
      <c r="K43" s="39">
        <f t="shared" si="0"/>
        <v>0</v>
      </c>
      <c r="L43" s="9"/>
      <c r="M43" s="39">
        <f t="shared" si="1"/>
        <v>0</v>
      </c>
      <c r="N43" s="9"/>
      <c r="O43" s="39">
        <f t="shared" si="2"/>
        <v>0</v>
      </c>
      <c r="P43" s="9"/>
      <c r="Q43" s="39">
        <f t="shared" si="3"/>
        <v>0</v>
      </c>
      <c r="R43" s="42"/>
      <c r="S43" s="42"/>
      <c r="T43" s="39">
        <f t="shared" si="4"/>
        <v>0</v>
      </c>
      <c r="U43" s="42"/>
      <c r="V43" s="42"/>
      <c r="W43" s="39">
        <f t="shared" si="5"/>
        <v>0</v>
      </c>
      <c r="X43" s="42"/>
      <c r="Y43" s="42"/>
      <c r="Z43" s="39">
        <f t="shared" si="6"/>
        <v>0</v>
      </c>
      <c r="AA43" s="42"/>
      <c r="AB43" s="42"/>
      <c r="AC43" s="39">
        <f t="shared" si="7"/>
        <v>0</v>
      </c>
      <c r="AD43" s="42"/>
      <c r="AE43" s="42"/>
      <c r="AF43" s="39">
        <f t="shared" si="10"/>
        <v>0</v>
      </c>
      <c r="AG43" s="42"/>
      <c r="AH43" s="42"/>
      <c r="AI43" s="39">
        <f t="shared" si="8"/>
        <v>0</v>
      </c>
      <c r="AJ43" s="42"/>
      <c r="AK43" s="42"/>
      <c r="AL43" s="39">
        <f t="shared" si="9"/>
        <v>0</v>
      </c>
      <c r="AM43" s="42"/>
      <c r="AN43" s="42"/>
      <c r="AO43" s="39">
        <f t="shared" si="13"/>
        <v>0</v>
      </c>
    </row>
    <row r="44" spans="1:41" ht="39.6" customHeight="1" x14ac:dyDescent="0.25">
      <c r="A44" s="155" t="s">
        <v>50</v>
      </c>
      <c r="B44" s="155"/>
      <c r="C44" s="155"/>
      <c r="D44" s="10"/>
      <c r="E44" s="161" t="s">
        <v>51</v>
      </c>
      <c r="F44" s="161"/>
      <c r="G44" s="161"/>
      <c r="H44" s="161"/>
      <c r="I44" s="47">
        <v>360</v>
      </c>
      <c r="J44" s="3"/>
      <c r="K44" s="39">
        <f t="shared" si="0"/>
        <v>360</v>
      </c>
      <c r="L44" s="3"/>
      <c r="M44" s="39">
        <f t="shared" si="1"/>
        <v>360</v>
      </c>
      <c r="N44" s="3"/>
      <c r="O44" s="39">
        <f t="shared" si="2"/>
        <v>360</v>
      </c>
      <c r="P44" s="3"/>
      <c r="Q44" s="39">
        <f t="shared" si="3"/>
        <v>360</v>
      </c>
      <c r="R44" s="40"/>
      <c r="S44" s="40"/>
      <c r="T44" s="39">
        <f t="shared" si="4"/>
        <v>360</v>
      </c>
      <c r="U44" s="40"/>
      <c r="V44" s="40"/>
      <c r="W44" s="39">
        <f t="shared" si="5"/>
        <v>360</v>
      </c>
      <c r="X44" s="40"/>
      <c r="Y44" s="40"/>
      <c r="Z44" s="39">
        <f t="shared" si="6"/>
        <v>360</v>
      </c>
      <c r="AA44" s="40"/>
      <c r="AB44" s="40"/>
      <c r="AC44" s="39">
        <f t="shared" si="7"/>
        <v>360</v>
      </c>
      <c r="AD44" s="40"/>
      <c r="AE44" s="40"/>
      <c r="AF44" s="39">
        <f t="shared" si="10"/>
        <v>360</v>
      </c>
      <c r="AG44" s="40"/>
      <c r="AH44" s="40"/>
      <c r="AI44" s="39">
        <f t="shared" si="8"/>
        <v>360</v>
      </c>
      <c r="AJ44" s="40"/>
      <c r="AK44" s="40"/>
      <c r="AL44" s="39">
        <f t="shared" si="9"/>
        <v>360</v>
      </c>
      <c r="AM44" s="40"/>
      <c r="AN44" s="40"/>
      <c r="AO44" s="39">
        <f t="shared" si="13"/>
        <v>360</v>
      </c>
    </row>
    <row r="45" spans="1:41" ht="38.450000000000003" customHeight="1" x14ac:dyDescent="0.25">
      <c r="A45" s="155" t="s">
        <v>110</v>
      </c>
      <c r="B45" s="155"/>
      <c r="C45" s="155"/>
      <c r="D45" s="68"/>
      <c r="E45" s="161" t="s">
        <v>51</v>
      </c>
      <c r="F45" s="161"/>
      <c r="G45" s="161"/>
      <c r="H45" s="161"/>
      <c r="I45" s="47">
        <v>149.1</v>
      </c>
      <c r="J45" s="3"/>
      <c r="K45" s="39">
        <f t="shared" si="0"/>
        <v>149.1</v>
      </c>
      <c r="L45" s="3"/>
      <c r="M45" s="39">
        <f t="shared" si="1"/>
        <v>149.1</v>
      </c>
      <c r="N45" s="3"/>
      <c r="O45" s="39">
        <f t="shared" si="2"/>
        <v>149.1</v>
      </c>
      <c r="P45" s="3"/>
      <c r="Q45" s="39">
        <f t="shared" si="3"/>
        <v>149.1</v>
      </c>
      <c r="R45" s="40"/>
      <c r="S45" s="40"/>
      <c r="T45" s="39">
        <f t="shared" si="4"/>
        <v>149.1</v>
      </c>
      <c r="U45" s="40"/>
      <c r="V45" s="40"/>
      <c r="W45" s="39">
        <f t="shared" si="5"/>
        <v>149.1</v>
      </c>
      <c r="X45" s="40"/>
      <c r="Y45" s="40"/>
      <c r="Z45" s="39">
        <f t="shared" si="6"/>
        <v>149.1</v>
      </c>
      <c r="AA45" s="40"/>
      <c r="AB45" s="40"/>
      <c r="AC45" s="39">
        <f t="shared" si="7"/>
        <v>149.1</v>
      </c>
      <c r="AD45" s="40"/>
      <c r="AE45" s="40"/>
      <c r="AF45" s="39">
        <f t="shared" si="10"/>
        <v>149.1</v>
      </c>
      <c r="AG45" s="40"/>
      <c r="AH45" s="40"/>
      <c r="AI45" s="39">
        <f t="shared" si="8"/>
        <v>149.1</v>
      </c>
      <c r="AJ45" s="40"/>
      <c r="AK45" s="40"/>
      <c r="AL45" s="39">
        <f t="shared" si="9"/>
        <v>149.1</v>
      </c>
      <c r="AM45" s="40"/>
      <c r="AN45" s="40"/>
      <c r="AO45" s="39">
        <f t="shared" si="13"/>
        <v>149.1</v>
      </c>
    </row>
    <row r="46" spans="1:41" ht="28.9" hidden="1" customHeight="1" x14ac:dyDescent="0.3">
      <c r="A46" s="157" t="s">
        <v>69</v>
      </c>
      <c r="B46" s="157"/>
      <c r="C46" s="157"/>
      <c r="D46" s="10"/>
      <c r="E46" s="153" t="s">
        <v>70</v>
      </c>
      <c r="F46" s="153"/>
      <c r="G46" s="153"/>
      <c r="H46" s="153"/>
      <c r="I46" s="47">
        <v>0</v>
      </c>
      <c r="J46" s="3"/>
      <c r="K46" s="39">
        <f t="shared" si="0"/>
        <v>0</v>
      </c>
      <c r="L46" s="3"/>
      <c r="M46" s="39">
        <f t="shared" si="1"/>
        <v>0</v>
      </c>
      <c r="N46" s="3"/>
      <c r="O46" s="39">
        <f t="shared" si="2"/>
        <v>0</v>
      </c>
      <c r="P46" s="3"/>
      <c r="Q46" s="39">
        <f t="shared" si="3"/>
        <v>0</v>
      </c>
      <c r="R46" s="40"/>
      <c r="S46" s="40"/>
      <c r="T46" s="39">
        <f t="shared" si="4"/>
        <v>0</v>
      </c>
      <c r="U46" s="40"/>
      <c r="V46" s="40"/>
      <c r="W46" s="39">
        <f t="shared" si="5"/>
        <v>0</v>
      </c>
      <c r="X46" s="40"/>
      <c r="Y46" s="40"/>
      <c r="Z46" s="39">
        <f>W46+X46</f>
        <v>0</v>
      </c>
      <c r="AA46" s="40"/>
      <c r="AB46" s="40"/>
      <c r="AC46" s="39">
        <f t="shared" ref="AC46:AC51" si="15">Z46+AA46</f>
        <v>0</v>
      </c>
      <c r="AD46" s="40"/>
      <c r="AE46" s="40"/>
      <c r="AF46" s="39">
        <f t="shared" si="10"/>
        <v>0</v>
      </c>
      <c r="AG46" s="40"/>
      <c r="AH46" s="40"/>
      <c r="AI46" s="39">
        <f t="shared" ref="AI46:AI51" si="16">AF46+AG46</f>
        <v>0</v>
      </c>
      <c r="AJ46" s="40"/>
      <c r="AK46" s="40"/>
      <c r="AL46" s="39">
        <f t="shared" ref="AL46:AL51" si="17">AI46+AJ46</f>
        <v>0</v>
      </c>
      <c r="AM46" s="40"/>
      <c r="AN46" s="40"/>
      <c r="AO46" s="39">
        <f t="shared" si="13"/>
        <v>0</v>
      </c>
    </row>
    <row r="47" spans="1:41" ht="44.45" hidden="1" customHeight="1" x14ac:dyDescent="0.3">
      <c r="A47" s="157" t="s">
        <v>56</v>
      </c>
      <c r="B47" s="157"/>
      <c r="C47" s="157"/>
      <c r="D47" s="10"/>
      <c r="E47" s="153" t="s">
        <v>36</v>
      </c>
      <c r="F47" s="153"/>
      <c r="G47" s="153"/>
      <c r="H47" s="153"/>
      <c r="I47" s="57"/>
      <c r="J47" s="3"/>
      <c r="K47" s="39">
        <f t="shared" si="0"/>
        <v>0</v>
      </c>
      <c r="L47" s="3"/>
      <c r="M47" s="39">
        <f t="shared" si="1"/>
        <v>0</v>
      </c>
      <c r="N47" s="3"/>
      <c r="O47" s="39">
        <f t="shared" si="2"/>
        <v>0</v>
      </c>
      <c r="P47" s="116"/>
      <c r="Q47" s="39">
        <f t="shared" si="3"/>
        <v>0</v>
      </c>
      <c r="R47" s="40"/>
      <c r="S47" s="40"/>
      <c r="T47" s="39">
        <f t="shared" si="4"/>
        <v>0</v>
      </c>
      <c r="U47" s="40"/>
      <c r="V47" s="40"/>
      <c r="W47" s="39">
        <f t="shared" si="5"/>
        <v>0</v>
      </c>
      <c r="X47" s="40"/>
      <c r="Y47" s="40"/>
      <c r="Z47" s="39">
        <f t="shared" si="6"/>
        <v>0</v>
      </c>
      <c r="AA47" s="40"/>
      <c r="AB47" s="40"/>
      <c r="AC47" s="39">
        <f t="shared" si="15"/>
        <v>0</v>
      </c>
      <c r="AD47" s="40"/>
      <c r="AE47" s="40"/>
      <c r="AF47" s="39">
        <f t="shared" si="10"/>
        <v>0</v>
      </c>
      <c r="AG47" s="40"/>
      <c r="AH47" s="40"/>
      <c r="AI47" s="39">
        <f t="shared" si="16"/>
        <v>0</v>
      </c>
      <c r="AJ47" s="40"/>
      <c r="AK47" s="40"/>
      <c r="AL47" s="39">
        <f t="shared" si="17"/>
        <v>0</v>
      </c>
      <c r="AM47" s="40"/>
      <c r="AN47" s="40"/>
      <c r="AO47" s="39">
        <f t="shared" si="13"/>
        <v>0</v>
      </c>
    </row>
    <row r="48" spans="1:41" ht="45.75" customHeight="1" x14ac:dyDescent="0.25">
      <c r="A48" s="157" t="s">
        <v>88</v>
      </c>
      <c r="B48" s="157"/>
      <c r="C48" s="157"/>
      <c r="D48" s="10"/>
      <c r="E48" s="153" t="s">
        <v>24</v>
      </c>
      <c r="F48" s="153"/>
      <c r="G48" s="153"/>
      <c r="H48" s="153"/>
      <c r="I48" s="47">
        <v>450</v>
      </c>
      <c r="J48" s="3"/>
      <c r="K48" s="39">
        <f t="shared" si="0"/>
        <v>450</v>
      </c>
      <c r="L48" s="3"/>
      <c r="M48" s="39">
        <f t="shared" si="1"/>
        <v>450</v>
      </c>
      <c r="N48" s="3"/>
      <c r="O48" s="39">
        <f t="shared" si="2"/>
        <v>450</v>
      </c>
      <c r="P48" s="3"/>
      <c r="Q48" s="39">
        <f t="shared" si="3"/>
        <v>450</v>
      </c>
      <c r="R48" s="40"/>
      <c r="S48" s="40"/>
      <c r="T48" s="39">
        <f t="shared" si="4"/>
        <v>450</v>
      </c>
      <c r="U48" s="40"/>
      <c r="V48" s="40"/>
      <c r="W48" s="39">
        <f t="shared" si="5"/>
        <v>450</v>
      </c>
      <c r="X48" s="40"/>
      <c r="Y48" s="40"/>
      <c r="Z48" s="39">
        <f t="shared" si="6"/>
        <v>450</v>
      </c>
      <c r="AA48" s="40"/>
      <c r="AB48" s="40"/>
      <c r="AC48" s="39">
        <f t="shared" si="15"/>
        <v>450</v>
      </c>
      <c r="AD48" s="40"/>
      <c r="AE48" s="40"/>
      <c r="AF48" s="39">
        <f t="shared" si="10"/>
        <v>450</v>
      </c>
      <c r="AG48" s="40"/>
      <c r="AH48" s="40"/>
      <c r="AI48" s="39">
        <f t="shared" si="16"/>
        <v>450</v>
      </c>
      <c r="AJ48" s="40"/>
      <c r="AK48" s="40"/>
      <c r="AL48" s="39">
        <f t="shared" si="17"/>
        <v>450</v>
      </c>
      <c r="AM48" s="40"/>
      <c r="AN48" s="40"/>
      <c r="AO48" s="39">
        <f t="shared" si="13"/>
        <v>450</v>
      </c>
    </row>
    <row r="49" spans="1:42" ht="19.5" customHeight="1" x14ac:dyDescent="0.25">
      <c r="A49" s="155" t="s">
        <v>25</v>
      </c>
      <c r="B49" s="155"/>
      <c r="C49" s="155"/>
      <c r="D49" s="10"/>
      <c r="E49" s="156" t="s">
        <v>26</v>
      </c>
      <c r="F49" s="156"/>
      <c r="G49" s="156"/>
      <c r="H49" s="156"/>
      <c r="I49" s="47">
        <v>1630</v>
      </c>
      <c r="J49" s="3"/>
      <c r="K49" s="39">
        <f t="shared" si="0"/>
        <v>1630</v>
      </c>
      <c r="L49" s="3"/>
      <c r="M49" s="39">
        <f t="shared" si="1"/>
        <v>1630</v>
      </c>
      <c r="N49" s="3"/>
      <c r="O49" s="39">
        <f t="shared" si="2"/>
        <v>1630</v>
      </c>
      <c r="P49" s="3"/>
      <c r="Q49" s="39">
        <f t="shared" si="3"/>
        <v>1630</v>
      </c>
      <c r="R49" s="40"/>
      <c r="S49" s="40"/>
      <c r="T49" s="39">
        <f t="shared" si="4"/>
        <v>1630</v>
      </c>
      <c r="U49" s="40"/>
      <c r="V49" s="40"/>
      <c r="W49" s="39">
        <f t="shared" si="5"/>
        <v>1630</v>
      </c>
      <c r="X49" s="40"/>
      <c r="Y49" s="40"/>
      <c r="Z49" s="39">
        <f t="shared" si="6"/>
        <v>1630</v>
      </c>
      <c r="AA49" s="40"/>
      <c r="AB49" s="40"/>
      <c r="AC49" s="39">
        <f t="shared" si="15"/>
        <v>1630</v>
      </c>
      <c r="AD49" s="40"/>
      <c r="AE49" s="40"/>
      <c r="AF49" s="39">
        <f t="shared" si="10"/>
        <v>1630</v>
      </c>
      <c r="AG49" s="40"/>
      <c r="AH49" s="40"/>
      <c r="AI49" s="39">
        <f t="shared" si="16"/>
        <v>1630</v>
      </c>
      <c r="AJ49" s="40"/>
      <c r="AK49" s="40"/>
      <c r="AL49" s="39">
        <f t="shared" si="17"/>
        <v>1630</v>
      </c>
      <c r="AM49" s="40"/>
      <c r="AN49" s="40"/>
      <c r="AO49" s="39">
        <f t="shared" si="13"/>
        <v>1630</v>
      </c>
    </row>
    <row r="50" spans="1:42" ht="25.9" customHeight="1" x14ac:dyDescent="0.25">
      <c r="A50" s="155" t="s">
        <v>111</v>
      </c>
      <c r="B50" s="155"/>
      <c r="C50" s="155"/>
      <c r="D50" s="10"/>
      <c r="E50" s="158" t="s">
        <v>78</v>
      </c>
      <c r="F50" s="159"/>
      <c r="G50" s="159"/>
      <c r="H50" s="160"/>
      <c r="I50" s="47">
        <v>270</v>
      </c>
      <c r="J50" s="3"/>
      <c r="K50" s="39">
        <f t="shared" si="0"/>
        <v>270</v>
      </c>
      <c r="L50" s="3"/>
      <c r="M50" s="39">
        <f t="shared" si="1"/>
        <v>270</v>
      </c>
      <c r="N50" s="3"/>
      <c r="O50" s="39">
        <f t="shared" si="2"/>
        <v>270</v>
      </c>
      <c r="P50" s="3"/>
      <c r="Q50" s="39">
        <f t="shared" si="3"/>
        <v>270</v>
      </c>
      <c r="R50" s="40"/>
      <c r="S50" s="40"/>
      <c r="T50" s="39">
        <f t="shared" si="4"/>
        <v>270</v>
      </c>
      <c r="U50" s="40"/>
      <c r="V50" s="40"/>
      <c r="W50" s="39">
        <f t="shared" si="5"/>
        <v>270</v>
      </c>
      <c r="X50" s="40"/>
      <c r="Y50" s="40"/>
      <c r="Z50" s="39">
        <f>W50+X50</f>
        <v>270</v>
      </c>
      <c r="AA50" s="40"/>
      <c r="AB50" s="40"/>
      <c r="AC50" s="39">
        <f t="shared" si="15"/>
        <v>270</v>
      </c>
      <c r="AD50" s="40"/>
      <c r="AE50" s="40"/>
      <c r="AF50" s="39">
        <f t="shared" si="10"/>
        <v>270</v>
      </c>
      <c r="AG50" s="40"/>
      <c r="AH50" s="40"/>
      <c r="AI50" s="39">
        <f t="shared" si="16"/>
        <v>270</v>
      </c>
      <c r="AJ50" s="40"/>
      <c r="AK50" s="40"/>
      <c r="AL50" s="39">
        <f t="shared" si="17"/>
        <v>270</v>
      </c>
      <c r="AM50" s="40"/>
      <c r="AN50" s="40"/>
      <c r="AO50" s="39">
        <f t="shared" si="13"/>
        <v>270</v>
      </c>
    </row>
    <row r="51" spans="1:42" s="78" customFormat="1" ht="25.9" customHeight="1" x14ac:dyDescent="0.25">
      <c r="A51" s="164" t="s">
        <v>231</v>
      </c>
      <c r="B51" s="164"/>
      <c r="C51" s="164"/>
      <c r="D51" s="81" t="s">
        <v>233</v>
      </c>
      <c r="E51" s="138" t="s">
        <v>230</v>
      </c>
      <c r="F51" s="139"/>
      <c r="G51" s="139"/>
      <c r="H51" s="140"/>
      <c r="I51" s="57">
        <v>208</v>
      </c>
      <c r="J51" s="80"/>
      <c r="K51" s="60">
        <f t="shared" si="0"/>
        <v>208</v>
      </c>
      <c r="L51" s="80"/>
      <c r="M51" s="60">
        <f t="shared" si="1"/>
        <v>208</v>
      </c>
      <c r="N51" s="80"/>
      <c r="O51" s="60">
        <f t="shared" si="2"/>
        <v>208</v>
      </c>
      <c r="P51" s="115"/>
      <c r="Q51" s="60">
        <f t="shared" si="3"/>
        <v>208</v>
      </c>
      <c r="R51" s="57"/>
      <c r="S51" s="57"/>
      <c r="T51" s="39">
        <f t="shared" si="4"/>
        <v>208</v>
      </c>
      <c r="U51" s="57"/>
      <c r="V51" s="57"/>
      <c r="W51" s="39">
        <f t="shared" si="5"/>
        <v>208</v>
      </c>
      <c r="X51" s="57"/>
      <c r="Y51" s="57"/>
      <c r="Z51" s="39">
        <f>W51+X51</f>
        <v>208</v>
      </c>
      <c r="AA51" s="57"/>
      <c r="AB51" s="57"/>
      <c r="AC51" s="39">
        <f t="shared" si="15"/>
        <v>208</v>
      </c>
      <c r="AD51" s="57"/>
      <c r="AE51" s="57"/>
      <c r="AF51" s="39">
        <f t="shared" si="10"/>
        <v>208</v>
      </c>
      <c r="AG51" s="57"/>
      <c r="AH51" s="57"/>
      <c r="AI51" s="39">
        <f t="shared" si="16"/>
        <v>208</v>
      </c>
      <c r="AJ51" s="57"/>
      <c r="AK51" s="57"/>
      <c r="AL51" s="39">
        <f t="shared" si="17"/>
        <v>208</v>
      </c>
      <c r="AM51" s="57"/>
      <c r="AN51" s="57"/>
      <c r="AO51" s="39">
        <f t="shared" si="13"/>
        <v>208</v>
      </c>
    </row>
    <row r="52" spans="1:42" ht="22.5" customHeight="1" x14ac:dyDescent="0.3">
      <c r="A52" s="155" t="s">
        <v>71</v>
      </c>
      <c r="B52" s="155"/>
      <c r="C52" s="155"/>
      <c r="D52" s="10"/>
      <c r="E52" s="148" t="s">
        <v>27</v>
      </c>
      <c r="F52" s="148"/>
      <c r="G52" s="148"/>
      <c r="H52" s="148"/>
      <c r="I52" s="76">
        <f>I53</f>
        <v>540785.79999999993</v>
      </c>
      <c r="J52" s="41">
        <f>J53</f>
        <v>0</v>
      </c>
      <c r="K52" s="39">
        <f>I52+J52</f>
        <v>540785.79999999993</v>
      </c>
      <c r="L52" s="5">
        <f>L53</f>
        <v>0</v>
      </c>
      <c r="M52" s="39">
        <f t="shared" si="1"/>
        <v>540785.79999999993</v>
      </c>
      <c r="N52" s="37">
        <f>N53+N125</f>
        <v>0</v>
      </c>
      <c r="O52" s="62">
        <f t="shared" si="2"/>
        <v>540785.79999999993</v>
      </c>
      <c r="P52" s="5">
        <f>P53+P126</f>
        <v>0</v>
      </c>
      <c r="Q52" s="39">
        <f t="shared" si="3"/>
        <v>540785.79999999993</v>
      </c>
      <c r="R52" s="41">
        <f>R53</f>
        <v>0</v>
      </c>
      <c r="S52" s="41">
        <f>S53+S123</f>
        <v>0</v>
      </c>
      <c r="T52" s="39">
        <f t="shared" si="4"/>
        <v>540785.79999999993</v>
      </c>
      <c r="U52" s="41">
        <f>U53+U125+U126</f>
        <v>0</v>
      </c>
      <c r="V52" s="41">
        <f>V53+V125+V126</f>
        <v>0</v>
      </c>
      <c r="W52" s="39">
        <f>T52+U52+V52</f>
        <v>540785.79999999993</v>
      </c>
      <c r="X52" s="41">
        <f>X53+X125+X126</f>
        <v>0</v>
      </c>
      <c r="Y52" s="41">
        <f>Y53+Y125+Y126</f>
        <v>0</v>
      </c>
      <c r="Z52" s="39">
        <f>W52+X52+Y52</f>
        <v>540785.79999999993</v>
      </c>
      <c r="AA52" s="41">
        <f>AA53+AA125+AA126</f>
        <v>0</v>
      </c>
      <c r="AB52" s="41">
        <f>AB53+AB125+AB126</f>
        <v>0</v>
      </c>
      <c r="AC52" s="39">
        <f>Z52+AA52+AB52</f>
        <v>540785.79999999993</v>
      </c>
      <c r="AD52" s="41">
        <f>AD53+AD125+AD126</f>
        <v>0</v>
      </c>
      <c r="AE52" s="41">
        <f>AE53+AE125+AE126</f>
        <v>0</v>
      </c>
      <c r="AF52" s="39">
        <f t="shared" si="10"/>
        <v>540785.79999999993</v>
      </c>
      <c r="AG52" s="41">
        <f>AG53+AG125+AG126</f>
        <v>0</v>
      </c>
      <c r="AH52" s="41">
        <f>AH53+AH125+AH126</f>
        <v>0</v>
      </c>
      <c r="AI52" s="39">
        <f>AF52+AG52+AH52</f>
        <v>540785.79999999993</v>
      </c>
      <c r="AJ52" s="41">
        <f>AJ53+AJ125+AJ126</f>
        <v>0</v>
      </c>
      <c r="AK52" s="41">
        <f>AK53+AK125+AK126</f>
        <v>0</v>
      </c>
      <c r="AL52" s="39">
        <f>AI52+AJ52+AK52</f>
        <v>540785.79999999993</v>
      </c>
      <c r="AM52" s="41">
        <f>AM53+AM125+AM126</f>
        <v>0</v>
      </c>
      <c r="AN52" s="41">
        <f>AN53+AN125+AN126</f>
        <v>0</v>
      </c>
      <c r="AO52" s="39">
        <f>AL52+AM52+AN52</f>
        <v>540785.79999999993</v>
      </c>
      <c r="AP52" s="52"/>
    </row>
    <row r="53" spans="1:42" ht="33.75" customHeight="1" x14ac:dyDescent="0.25">
      <c r="A53" s="155" t="s">
        <v>28</v>
      </c>
      <c r="B53" s="155"/>
      <c r="C53" s="155"/>
      <c r="D53" s="6"/>
      <c r="E53" s="153" t="s">
        <v>29</v>
      </c>
      <c r="F53" s="153"/>
      <c r="G53" s="153"/>
      <c r="H53" s="153"/>
      <c r="I53" s="64">
        <f>I54+I59+I83+I110</f>
        <v>540785.79999999993</v>
      </c>
      <c r="J53" s="54">
        <f>J54+J59+J83+J110</f>
        <v>0</v>
      </c>
      <c r="K53" s="39">
        <f>I53+J53</f>
        <v>540785.79999999993</v>
      </c>
      <c r="L53" s="5">
        <f>L54+L59+L83+L110</f>
        <v>0</v>
      </c>
      <c r="M53" s="39">
        <f t="shared" si="1"/>
        <v>540785.79999999993</v>
      </c>
      <c r="N53" s="5">
        <f>N54+N59+N83+N110</f>
        <v>0</v>
      </c>
      <c r="O53" s="39">
        <f t="shared" si="2"/>
        <v>540785.79999999993</v>
      </c>
      <c r="P53" s="5">
        <f>P54+P59+P83+P110</f>
        <v>0</v>
      </c>
      <c r="Q53" s="39">
        <f t="shared" si="3"/>
        <v>540785.79999999993</v>
      </c>
      <c r="R53" s="41">
        <f>R54+R58+R59+R83+R110</f>
        <v>0</v>
      </c>
      <c r="S53" s="41">
        <f>S54+S59+S83+S110</f>
        <v>0</v>
      </c>
      <c r="T53" s="39">
        <f t="shared" si="4"/>
        <v>540785.79999999993</v>
      </c>
      <c r="U53" s="41">
        <f>U54+U59+U83+U110</f>
        <v>0</v>
      </c>
      <c r="V53" s="41">
        <f>V54+V59+V83+V110</f>
        <v>0</v>
      </c>
      <c r="W53" s="39">
        <f t="shared" ref="W53:W126" si="18">T53+U53+V53</f>
        <v>540785.79999999993</v>
      </c>
      <c r="X53" s="41">
        <f>X54+X59+X83+X110</f>
        <v>0</v>
      </c>
      <c r="Y53" s="41">
        <f>Y54+Y59+Y83+Y110</f>
        <v>0</v>
      </c>
      <c r="Z53" s="39">
        <f t="shared" ref="Z53:Z126" si="19">W53+X53+Y53</f>
        <v>540785.79999999993</v>
      </c>
      <c r="AA53" s="41">
        <f>AA54+AA59+AA83+AA110</f>
        <v>0</v>
      </c>
      <c r="AB53" s="41">
        <f>AB54+AB59+AB83+AB110</f>
        <v>0</v>
      </c>
      <c r="AC53" s="39">
        <f t="shared" ref="AC53:AC105" si="20">Z53+AA53+AB53</f>
        <v>540785.79999999993</v>
      </c>
      <c r="AD53" s="41">
        <f>AD54+AD59+AD83+AD110</f>
        <v>0</v>
      </c>
      <c r="AE53" s="41">
        <f>AE54+AE59+AE83+AE110</f>
        <v>0</v>
      </c>
      <c r="AF53" s="39">
        <f t="shared" si="10"/>
        <v>540785.79999999993</v>
      </c>
      <c r="AG53" s="41">
        <f>AG54+AG59+AG83+AG110</f>
        <v>0</v>
      </c>
      <c r="AH53" s="41">
        <f>AH54+AH59+AH83+AH110</f>
        <v>0</v>
      </c>
      <c r="AI53" s="39">
        <f t="shared" ref="AI53:AI106" si="21">AF53+AG53+AH53</f>
        <v>540785.79999999993</v>
      </c>
      <c r="AJ53" s="41">
        <f>AJ54+AJ59+AJ83+AJ110</f>
        <v>0</v>
      </c>
      <c r="AK53" s="41">
        <f>AK54+AK59+AK83+AK110</f>
        <v>0</v>
      </c>
      <c r="AL53" s="39">
        <f t="shared" ref="AL53:AL106" si="22">AI53+AJ53+AK53</f>
        <v>540785.79999999993</v>
      </c>
      <c r="AM53" s="41">
        <f>AM54+AM59+AM83+AM110</f>
        <v>0</v>
      </c>
      <c r="AN53" s="41">
        <f>AN54+AN59+AN83+AN110</f>
        <v>0</v>
      </c>
      <c r="AO53" s="39">
        <f>AL53+AM53+AN53</f>
        <v>540785.79999999993</v>
      </c>
    </row>
    <row r="54" spans="1:42" s="87" customFormat="1" ht="30" hidden="1" customHeight="1" x14ac:dyDescent="0.3">
      <c r="A54" s="218" t="s">
        <v>112</v>
      </c>
      <c r="B54" s="218"/>
      <c r="C54" s="218"/>
      <c r="D54" s="51"/>
      <c r="E54" s="154" t="s">
        <v>105</v>
      </c>
      <c r="F54" s="154"/>
      <c r="G54" s="154"/>
      <c r="H54" s="154"/>
      <c r="I54" s="50">
        <f>I55</f>
        <v>0</v>
      </c>
      <c r="J54" s="37">
        <f>J55</f>
        <v>0</v>
      </c>
      <c r="K54" s="62">
        <f>I54+J54</f>
        <v>0</v>
      </c>
      <c r="L54" s="37">
        <f>L55</f>
        <v>0</v>
      </c>
      <c r="M54" s="62">
        <f>K54+L54</f>
        <v>0</v>
      </c>
      <c r="N54" s="37">
        <f>N55</f>
        <v>0</v>
      </c>
      <c r="O54" s="62">
        <f t="shared" si="2"/>
        <v>0</v>
      </c>
      <c r="P54" s="37">
        <f>P55+P56+P57+P58</f>
        <v>0</v>
      </c>
      <c r="Q54" s="62">
        <f>O54+P54</f>
        <v>0</v>
      </c>
      <c r="R54" s="43">
        <f>R55+R56+R57</f>
        <v>0</v>
      </c>
      <c r="S54" s="43"/>
      <c r="T54" s="62">
        <f>Q54+R54+S54</f>
        <v>0</v>
      </c>
      <c r="U54" s="43">
        <f>U55+U56+U57+U58</f>
        <v>0</v>
      </c>
      <c r="V54" s="43"/>
      <c r="W54" s="62">
        <f t="shared" si="18"/>
        <v>0</v>
      </c>
      <c r="X54" s="43">
        <f>X55+X56+X57+X58</f>
        <v>0</v>
      </c>
      <c r="Y54" s="43"/>
      <c r="Z54" s="62">
        <f>W54+X54+Y54</f>
        <v>0</v>
      </c>
      <c r="AA54" s="43">
        <f>AA55+AA56+AA57+AA58</f>
        <v>0</v>
      </c>
      <c r="AB54" s="43"/>
      <c r="AC54" s="62">
        <f t="shared" si="20"/>
        <v>0</v>
      </c>
      <c r="AD54" s="43">
        <f>AD55+AD56+AD57+AD58</f>
        <v>0</v>
      </c>
      <c r="AE54" s="43"/>
      <c r="AF54" s="62">
        <f t="shared" si="10"/>
        <v>0</v>
      </c>
      <c r="AG54" s="43">
        <f>AG55+AG56+AG57+AG58</f>
        <v>0</v>
      </c>
      <c r="AH54" s="43"/>
      <c r="AI54" s="62">
        <f t="shared" si="21"/>
        <v>0</v>
      </c>
      <c r="AJ54" s="43">
        <f>AJ55+AJ56+AJ57+AJ58</f>
        <v>0</v>
      </c>
      <c r="AK54" s="43"/>
      <c r="AL54" s="62">
        <f t="shared" si="22"/>
        <v>0</v>
      </c>
      <c r="AM54" s="43">
        <f>AM55+AM56+AM57+AM58</f>
        <v>0</v>
      </c>
      <c r="AN54" s="43"/>
      <c r="AO54" s="62">
        <f>AL54+AM54+AN54</f>
        <v>0</v>
      </c>
    </row>
    <row r="55" spans="1:42" ht="28.15" hidden="1" customHeight="1" x14ac:dyDescent="0.3">
      <c r="A55" s="164" t="s">
        <v>113</v>
      </c>
      <c r="B55" s="164"/>
      <c r="C55" s="164"/>
      <c r="D55" s="63"/>
      <c r="E55" s="149" t="s">
        <v>130</v>
      </c>
      <c r="F55" s="149"/>
      <c r="G55" s="149"/>
      <c r="H55" s="149"/>
      <c r="I55" s="60"/>
      <c r="J55" s="38"/>
      <c r="K55" s="62">
        <f t="shared" si="0"/>
        <v>0</v>
      </c>
      <c r="L55" s="38"/>
      <c r="M55" s="62">
        <f>K55+L55</f>
        <v>0</v>
      </c>
      <c r="N55" s="38"/>
      <c r="O55" s="39">
        <f>M55+N55</f>
        <v>0</v>
      </c>
      <c r="P55" s="38"/>
      <c r="Q55" s="39">
        <f t="shared" si="3"/>
        <v>0</v>
      </c>
      <c r="R55" s="75"/>
      <c r="S55" s="75"/>
      <c r="T55" s="39">
        <f t="shared" si="4"/>
        <v>0</v>
      </c>
      <c r="U55" s="75"/>
      <c r="V55" s="75"/>
      <c r="W55" s="39">
        <f t="shared" si="18"/>
        <v>0</v>
      </c>
      <c r="X55" s="75"/>
      <c r="Y55" s="75"/>
      <c r="Z55" s="62">
        <f t="shared" si="19"/>
        <v>0</v>
      </c>
      <c r="AA55" s="75"/>
      <c r="AB55" s="75"/>
      <c r="AC55" s="39">
        <f t="shared" si="20"/>
        <v>0</v>
      </c>
      <c r="AD55" s="75"/>
      <c r="AE55" s="75"/>
      <c r="AF55" s="62">
        <f t="shared" si="10"/>
        <v>0</v>
      </c>
      <c r="AG55" s="75"/>
      <c r="AH55" s="75"/>
      <c r="AI55" s="62">
        <f t="shared" si="21"/>
        <v>0</v>
      </c>
      <c r="AJ55" s="75"/>
      <c r="AK55" s="75"/>
      <c r="AL55" s="62">
        <f t="shared" si="22"/>
        <v>0</v>
      </c>
      <c r="AM55" s="75"/>
      <c r="AN55" s="75"/>
      <c r="AO55" s="62">
        <f t="shared" ref="AO55:AO106" si="23">AL55+AM55+AN55</f>
        <v>0</v>
      </c>
    </row>
    <row r="56" spans="1:42" ht="40.9" hidden="1" customHeight="1" x14ac:dyDescent="0.3">
      <c r="A56" s="164" t="s">
        <v>136</v>
      </c>
      <c r="B56" s="164"/>
      <c r="C56" s="164"/>
      <c r="D56" s="63" t="s">
        <v>137</v>
      </c>
      <c r="E56" s="138" t="s">
        <v>138</v>
      </c>
      <c r="F56" s="139"/>
      <c r="G56" s="139"/>
      <c r="H56" s="140"/>
      <c r="I56" s="57"/>
      <c r="J56" s="3"/>
      <c r="K56" s="39"/>
      <c r="L56" s="3"/>
      <c r="M56" s="39"/>
      <c r="N56" s="3"/>
      <c r="O56" s="39"/>
      <c r="P56" s="3"/>
      <c r="Q56" s="39">
        <f t="shared" si="3"/>
        <v>0</v>
      </c>
      <c r="R56" s="40"/>
      <c r="S56" s="40"/>
      <c r="T56" s="39">
        <f t="shared" si="4"/>
        <v>0</v>
      </c>
      <c r="U56" s="40"/>
      <c r="V56" s="40"/>
      <c r="W56" s="39">
        <f t="shared" si="18"/>
        <v>0</v>
      </c>
      <c r="X56" s="40"/>
      <c r="Y56" s="40"/>
      <c r="Z56" s="39">
        <f t="shared" si="19"/>
        <v>0</v>
      </c>
      <c r="AA56" s="40"/>
      <c r="AB56" s="40"/>
      <c r="AC56" s="39">
        <f t="shared" si="20"/>
        <v>0</v>
      </c>
      <c r="AD56" s="40"/>
      <c r="AE56" s="40"/>
      <c r="AF56" s="39">
        <f t="shared" si="10"/>
        <v>0</v>
      </c>
      <c r="AG56" s="40"/>
      <c r="AH56" s="40"/>
      <c r="AI56" s="39">
        <f t="shared" si="21"/>
        <v>0</v>
      </c>
      <c r="AJ56" s="40"/>
      <c r="AK56" s="40"/>
      <c r="AL56" s="39">
        <f t="shared" si="22"/>
        <v>0</v>
      </c>
      <c r="AM56" s="40"/>
      <c r="AN56" s="40"/>
      <c r="AO56" s="39">
        <f t="shared" si="23"/>
        <v>0</v>
      </c>
    </row>
    <row r="57" spans="1:42" ht="58.9" hidden="1" customHeight="1" x14ac:dyDescent="0.3">
      <c r="A57" s="197" t="s">
        <v>136</v>
      </c>
      <c r="B57" s="205"/>
      <c r="C57" s="206"/>
      <c r="D57" s="63"/>
      <c r="E57" s="200" t="s">
        <v>141</v>
      </c>
      <c r="F57" s="203"/>
      <c r="G57" s="203"/>
      <c r="H57" s="204"/>
      <c r="I57" s="57"/>
      <c r="J57" s="3"/>
      <c r="K57" s="39"/>
      <c r="L57" s="3"/>
      <c r="M57" s="39"/>
      <c r="N57" s="3"/>
      <c r="O57" s="39"/>
      <c r="P57" s="3"/>
      <c r="Q57" s="39">
        <f t="shared" si="3"/>
        <v>0</v>
      </c>
      <c r="R57" s="40"/>
      <c r="S57" s="40"/>
      <c r="T57" s="39">
        <f t="shared" si="4"/>
        <v>0</v>
      </c>
      <c r="U57" s="40"/>
      <c r="V57" s="40"/>
      <c r="W57" s="39">
        <f t="shared" si="18"/>
        <v>0</v>
      </c>
      <c r="X57" s="40"/>
      <c r="Y57" s="40"/>
      <c r="Z57" s="39">
        <f t="shared" si="19"/>
        <v>0</v>
      </c>
      <c r="AA57" s="40"/>
      <c r="AB57" s="40"/>
      <c r="AC57" s="39">
        <f t="shared" si="20"/>
        <v>0</v>
      </c>
      <c r="AD57" s="40"/>
      <c r="AE57" s="40"/>
      <c r="AF57" s="39">
        <f t="shared" si="10"/>
        <v>0</v>
      </c>
      <c r="AG57" s="40"/>
      <c r="AH57" s="40"/>
      <c r="AI57" s="39">
        <f t="shared" si="21"/>
        <v>0</v>
      </c>
      <c r="AJ57" s="40"/>
      <c r="AK57" s="40"/>
      <c r="AL57" s="39">
        <f t="shared" si="22"/>
        <v>0</v>
      </c>
      <c r="AM57" s="40"/>
      <c r="AN57" s="40"/>
      <c r="AO57" s="39">
        <f t="shared" si="23"/>
        <v>0</v>
      </c>
    </row>
    <row r="58" spans="1:42" ht="44.45" hidden="1" customHeight="1" x14ac:dyDescent="0.3">
      <c r="A58" s="197"/>
      <c r="B58" s="205"/>
      <c r="C58" s="205"/>
      <c r="D58" s="63"/>
      <c r="E58" s="138"/>
      <c r="F58" s="139"/>
      <c r="G58" s="139"/>
      <c r="H58" s="140"/>
      <c r="I58" s="57"/>
      <c r="J58" s="3"/>
      <c r="K58" s="39"/>
      <c r="L58" s="3"/>
      <c r="M58" s="39"/>
      <c r="N58" s="3"/>
      <c r="O58" s="39"/>
      <c r="P58" s="3"/>
      <c r="Q58" s="39">
        <f t="shared" si="3"/>
        <v>0</v>
      </c>
      <c r="R58" s="40"/>
      <c r="S58" s="40"/>
      <c r="T58" s="39">
        <f t="shared" si="4"/>
        <v>0</v>
      </c>
      <c r="U58" s="40"/>
      <c r="V58" s="40"/>
      <c r="W58" s="39">
        <f t="shared" si="18"/>
        <v>0</v>
      </c>
      <c r="X58" s="40"/>
      <c r="Y58" s="40"/>
      <c r="Z58" s="39">
        <f t="shared" si="19"/>
        <v>0</v>
      </c>
      <c r="AA58" s="40"/>
      <c r="AB58" s="40"/>
      <c r="AC58" s="39">
        <f t="shared" si="20"/>
        <v>0</v>
      </c>
      <c r="AD58" s="40"/>
      <c r="AE58" s="40"/>
      <c r="AF58" s="39">
        <f t="shared" si="10"/>
        <v>0</v>
      </c>
      <c r="AG58" s="40"/>
      <c r="AH58" s="40"/>
      <c r="AI58" s="39">
        <f t="shared" si="21"/>
        <v>0</v>
      </c>
      <c r="AJ58" s="40"/>
      <c r="AK58" s="40"/>
      <c r="AL58" s="39">
        <f t="shared" si="22"/>
        <v>0</v>
      </c>
      <c r="AM58" s="40"/>
      <c r="AN58" s="40"/>
      <c r="AO58" s="39">
        <f t="shared" si="23"/>
        <v>0</v>
      </c>
    </row>
    <row r="59" spans="1:42" s="87" customFormat="1" ht="42.6" customHeight="1" x14ac:dyDescent="0.25">
      <c r="A59" s="150" t="s">
        <v>114</v>
      </c>
      <c r="B59" s="150"/>
      <c r="C59" s="150"/>
      <c r="D59" s="108"/>
      <c r="E59" s="194" t="s">
        <v>131</v>
      </c>
      <c r="F59" s="194"/>
      <c r="G59" s="194"/>
      <c r="H59" s="194"/>
      <c r="I59" s="69">
        <f t="shared" ref="I59:U59" si="24">I60+I61+I62+I63+I64+I65+I66+I67+I68</f>
        <v>257199.40000000002</v>
      </c>
      <c r="J59" s="69">
        <f t="shared" si="24"/>
        <v>0</v>
      </c>
      <c r="K59" s="69">
        <f t="shared" si="24"/>
        <v>241949.40000000002</v>
      </c>
      <c r="L59" s="69">
        <f t="shared" si="24"/>
        <v>0</v>
      </c>
      <c r="M59" s="69">
        <f t="shared" si="24"/>
        <v>241949.40000000002</v>
      </c>
      <c r="N59" s="69">
        <f t="shared" si="24"/>
        <v>0</v>
      </c>
      <c r="O59" s="69">
        <f t="shared" si="24"/>
        <v>257199.40000000002</v>
      </c>
      <c r="P59" s="69">
        <f t="shared" si="24"/>
        <v>0</v>
      </c>
      <c r="Q59" s="69">
        <f t="shared" si="24"/>
        <v>257199.40000000002</v>
      </c>
      <c r="R59" s="69">
        <f t="shared" si="24"/>
        <v>0</v>
      </c>
      <c r="S59" s="69">
        <f t="shared" si="24"/>
        <v>0</v>
      </c>
      <c r="T59" s="69">
        <f t="shared" si="24"/>
        <v>257199.40000000002</v>
      </c>
      <c r="U59" s="69">
        <f t="shared" si="24"/>
        <v>0</v>
      </c>
      <c r="V59" s="69">
        <f t="shared" ref="V59" si="25">V60+V61+V62+V64+V65+V66+V67+V68</f>
        <v>0</v>
      </c>
      <c r="W59" s="69">
        <f>W60+W61+W62+W63+W64+W65+W66+W67+W68</f>
        <v>257199.40000000002</v>
      </c>
      <c r="X59" s="69">
        <f t="shared" ref="X59:AA59" si="26">X60+X61+X62+X63+X64+X65+X66+X67+X68</f>
        <v>0</v>
      </c>
      <c r="Y59" s="69">
        <f t="shared" si="26"/>
        <v>0</v>
      </c>
      <c r="Z59" s="69">
        <f t="shared" si="26"/>
        <v>257199.40000000002</v>
      </c>
      <c r="AA59" s="69">
        <f t="shared" si="26"/>
        <v>0</v>
      </c>
      <c r="AB59" s="69">
        <f t="shared" ref="AB59" si="27">AB60+AB61+AB62+AB63+AB64+AB65+AB66+AB67+AB68</f>
        <v>0</v>
      </c>
      <c r="AC59" s="69">
        <f t="shared" ref="AC59" si="28">AC60+AC61+AC62+AC63+AC64+AC65+AC66+AC67+AC68</f>
        <v>257199.40000000002</v>
      </c>
      <c r="AD59" s="69">
        <f>AD60+AD61+AD62+AD63+AD64+AD65+AD66+AD67+AD68</f>
        <v>0</v>
      </c>
      <c r="AE59" s="69">
        <f t="shared" ref="AE59" si="29">AE60+AE61+AE62+AE63+AE64+AE65+AE66+AE67+AE68</f>
        <v>0</v>
      </c>
      <c r="AF59" s="69">
        <f t="shared" ref="AF59" si="30">AF60+AF61+AF62+AF63+AF64+AF65+AF66+AF67+AF68</f>
        <v>257199.40000000002</v>
      </c>
      <c r="AG59" s="69">
        <f t="shared" ref="AG59" si="31">AG60+AG61+AG62+AG63+AG64+AG65+AG66+AG67+AG68</f>
        <v>0</v>
      </c>
      <c r="AH59" s="69">
        <f t="shared" ref="AH59" si="32">AH60+AH61+AH62+AH63+AH64+AH65+AH66+AH67+AH68</f>
        <v>0</v>
      </c>
      <c r="AI59" s="69">
        <f t="shared" ref="AI59" si="33">AI60+AI61+AI62+AI63+AI64+AI65+AI66+AI67+AI68</f>
        <v>257199.40000000002</v>
      </c>
      <c r="AJ59" s="69">
        <f t="shared" ref="AJ59" si="34">AJ60+AJ61+AJ62+AJ63+AJ64+AJ65+AJ66+AJ67+AJ68</f>
        <v>0</v>
      </c>
      <c r="AK59" s="69">
        <f t="shared" ref="AK59" si="35">AK60+AK61+AK62+AK63+AK64+AK65+AK66+AK67+AK68</f>
        <v>0</v>
      </c>
      <c r="AL59" s="69">
        <f t="shared" ref="AL59" si="36">AL60+AL61+AL62+AL63+AL64+AL65+AL66+AL67+AL68</f>
        <v>257199.40000000002</v>
      </c>
      <c r="AM59" s="69">
        <f t="shared" ref="AM59" si="37">AM60+AM61+AM62+AM63+AM64+AM65+AM66+AM67+AM68</f>
        <v>0</v>
      </c>
      <c r="AN59" s="69">
        <f t="shared" ref="AN59" si="38">AN60+AN61+AN62+AN63+AN64+AN65+AN66+AN67+AN68</f>
        <v>0</v>
      </c>
      <c r="AO59" s="69">
        <f t="shared" ref="AO59" si="39">AO60+AO61+AO62+AO63+AO64+AO65+AO66+AO67+AO68</f>
        <v>257199.40000000002</v>
      </c>
      <c r="AP59" s="88"/>
    </row>
    <row r="60" spans="1:42" ht="34.15" customHeight="1" x14ac:dyDescent="0.25">
      <c r="A60" s="151" t="s">
        <v>132</v>
      </c>
      <c r="B60" s="151"/>
      <c r="C60" s="151"/>
      <c r="D60" s="63" t="s">
        <v>208</v>
      </c>
      <c r="E60" s="149" t="s">
        <v>209</v>
      </c>
      <c r="F60" s="149"/>
      <c r="G60" s="149"/>
      <c r="H60" s="149"/>
      <c r="I60" s="64">
        <v>6713</v>
      </c>
      <c r="J60" s="41"/>
      <c r="K60" s="39">
        <f t="shared" si="0"/>
        <v>6713</v>
      </c>
      <c r="L60" s="5"/>
      <c r="M60" s="39">
        <f t="shared" si="1"/>
        <v>6713</v>
      </c>
      <c r="N60" s="5"/>
      <c r="O60" s="39">
        <f t="shared" ref="O60:O125" si="40">M60+N60</f>
        <v>6713</v>
      </c>
      <c r="P60" s="5"/>
      <c r="Q60" s="39">
        <f t="shared" ref="Q60:Q126" si="41">O60+P60</f>
        <v>6713</v>
      </c>
      <c r="R60" s="41"/>
      <c r="S60" s="41"/>
      <c r="T60" s="39">
        <f t="shared" si="4"/>
        <v>6713</v>
      </c>
      <c r="U60" s="41"/>
      <c r="V60" s="41"/>
      <c r="W60" s="39">
        <f t="shared" si="18"/>
        <v>6713</v>
      </c>
      <c r="X60" s="41"/>
      <c r="Y60" s="41"/>
      <c r="Z60" s="39">
        <f t="shared" si="19"/>
        <v>6713</v>
      </c>
      <c r="AA60" s="41"/>
      <c r="AB60" s="41"/>
      <c r="AC60" s="39">
        <f t="shared" si="20"/>
        <v>6713</v>
      </c>
      <c r="AD60" s="41"/>
      <c r="AE60" s="41"/>
      <c r="AF60" s="39">
        <f t="shared" si="10"/>
        <v>6713</v>
      </c>
      <c r="AG60" s="41"/>
      <c r="AH60" s="41"/>
      <c r="AI60" s="39">
        <f t="shared" si="21"/>
        <v>6713</v>
      </c>
      <c r="AJ60" s="64"/>
      <c r="AK60" s="41"/>
      <c r="AL60" s="39">
        <f t="shared" si="22"/>
        <v>6713</v>
      </c>
      <c r="AM60" s="64"/>
      <c r="AN60" s="41"/>
      <c r="AO60" s="39">
        <f t="shared" si="23"/>
        <v>6713</v>
      </c>
      <c r="AP60" s="52"/>
    </row>
    <row r="61" spans="1:42" ht="30.6" customHeight="1" x14ac:dyDescent="0.25">
      <c r="A61" s="151" t="s">
        <v>241</v>
      </c>
      <c r="B61" s="151"/>
      <c r="C61" s="151"/>
      <c r="D61" s="63" t="s">
        <v>208</v>
      </c>
      <c r="E61" s="149" t="s">
        <v>209</v>
      </c>
      <c r="F61" s="149"/>
      <c r="G61" s="149"/>
      <c r="H61" s="149"/>
      <c r="I61" s="64">
        <v>3000</v>
      </c>
      <c r="J61" s="128"/>
      <c r="K61" s="60">
        <f t="shared" si="0"/>
        <v>3000</v>
      </c>
      <c r="L61" s="5"/>
      <c r="M61" s="39">
        <f t="shared" si="1"/>
        <v>3000</v>
      </c>
      <c r="N61" s="5"/>
      <c r="O61" s="39">
        <f t="shared" si="40"/>
        <v>3000</v>
      </c>
      <c r="P61" s="5"/>
      <c r="Q61" s="39">
        <f t="shared" si="41"/>
        <v>3000</v>
      </c>
      <c r="R61" s="41"/>
      <c r="S61" s="41"/>
      <c r="T61" s="39">
        <f t="shared" si="4"/>
        <v>3000</v>
      </c>
      <c r="U61" s="41"/>
      <c r="V61" s="41"/>
      <c r="W61" s="39">
        <f t="shared" si="18"/>
        <v>3000</v>
      </c>
      <c r="X61" s="41"/>
      <c r="Y61" s="41"/>
      <c r="Z61" s="39">
        <f t="shared" si="19"/>
        <v>3000</v>
      </c>
      <c r="AA61" s="41"/>
      <c r="AB61" s="41"/>
      <c r="AC61" s="39">
        <f t="shared" si="20"/>
        <v>3000</v>
      </c>
      <c r="AD61" s="41"/>
      <c r="AE61" s="41"/>
      <c r="AF61" s="39">
        <f t="shared" si="10"/>
        <v>3000</v>
      </c>
      <c r="AG61" s="41"/>
      <c r="AH61" s="41"/>
      <c r="AI61" s="39">
        <f t="shared" si="21"/>
        <v>3000</v>
      </c>
      <c r="AJ61" s="41"/>
      <c r="AK61" s="41"/>
      <c r="AL61" s="39">
        <f t="shared" si="22"/>
        <v>3000</v>
      </c>
      <c r="AM61" s="41"/>
      <c r="AN61" s="41"/>
      <c r="AO61" s="39">
        <f t="shared" si="23"/>
        <v>3000</v>
      </c>
    </row>
    <row r="62" spans="1:42" ht="43.15" customHeight="1" x14ac:dyDescent="0.25">
      <c r="A62" s="151" t="s">
        <v>132</v>
      </c>
      <c r="B62" s="151"/>
      <c r="C62" s="151"/>
      <c r="D62" s="112" t="s">
        <v>201</v>
      </c>
      <c r="E62" s="138" t="s">
        <v>264</v>
      </c>
      <c r="F62" s="139"/>
      <c r="G62" s="139"/>
      <c r="H62" s="140"/>
      <c r="I62" s="64">
        <v>8000</v>
      </c>
      <c r="J62" s="65"/>
      <c r="K62" s="60">
        <f t="shared" si="0"/>
        <v>8000</v>
      </c>
      <c r="L62" s="5"/>
      <c r="M62" s="39">
        <f t="shared" si="1"/>
        <v>8000</v>
      </c>
      <c r="N62" s="5"/>
      <c r="O62" s="39">
        <f t="shared" si="40"/>
        <v>8000</v>
      </c>
      <c r="P62" s="5"/>
      <c r="Q62" s="39">
        <f t="shared" si="41"/>
        <v>8000</v>
      </c>
      <c r="R62" s="41"/>
      <c r="S62" s="41"/>
      <c r="T62" s="39">
        <f t="shared" si="4"/>
        <v>8000</v>
      </c>
      <c r="U62" s="41"/>
      <c r="V62" s="41"/>
      <c r="W62" s="39">
        <f t="shared" si="18"/>
        <v>8000</v>
      </c>
      <c r="X62" s="41"/>
      <c r="Y62" s="41"/>
      <c r="Z62" s="39">
        <f t="shared" si="19"/>
        <v>8000</v>
      </c>
      <c r="AA62" s="41"/>
      <c r="AB62" s="41"/>
      <c r="AC62" s="39">
        <f t="shared" si="20"/>
        <v>8000</v>
      </c>
      <c r="AD62" s="41"/>
      <c r="AE62" s="41"/>
      <c r="AF62" s="39">
        <f t="shared" si="10"/>
        <v>8000</v>
      </c>
      <c r="AG62" s="41"/>
      <c r="AH62" s="41"/>
      <c r="AI62" s="39">
        <f t="shared" si="21"/>
        <v>8000</v>
      </c>
      <c r="AJ62" s="41"/>
      <c r="AK62" s="41"/>
      <c r="AL62" s="39">
        <f t="shared" si="22"/>
        <v>8000</v>
      </c>
      <c r="AM62" s="41"/>
      <c r="AN62" s="41"/>
      <c r="AO62" s="39">
        <f t="shared" si="23"/>
        <v>8000</v>
      </c>
    </row>
    <row r="63" spans="1:42" ht="59.45" hidden="1" customHeight="1" x14ac:dyDescent="0.3">
      <c r="A63" s="211" t="s">
        <v>148</v>
      </c>
      <c r="B63" s="212"/>
      <c r="C63" s="213"/>
      <c r="D63" s="112" t="s">
        <v>247</v>
      </c>
      <c r="E63" s="138" t="s">
        <v>265</v>
      </c>
      <c r="F63" s="139"/>
      <c r="G63" s="139"/>
      <c r="H63" s="140"/>
      <c r="I63" s="64"/>
      <c r="J63" s="65"/>
      <c r="K63" s="60">
        <f t="shared" si="0"/>
        <v>0</v>
      </c>
      <c r="L63" s="5"/>
      <c r="M63" s="39">
        <f t="shared" si="1"/>
        <v>0</v>
      </c>
      <c r="N63" s="5"/>
      <c r="O63" s="39">
        <f t="shared" si="40"/>
        <v>0</v>
      </c>
      <c r="P63" s="5"/>
      <c r="Q63" s="39">
        <f t="shared" si="41"/>
        <v>0</v>
      </c>
      <c r="R63" s="41"/>
      <c r="S63" s="41"/>
      <c r="T63" s="39">
        <f t="shared" si="4"/>
        <v>0</v>
      </c>
      <c r="U63" s="41"/>
      <c r="V63" s="41"/>
      <c r="W63" s="39">
        <f t="shared" si="18"/>
        <v>0</v>
      </c>
      <c r="X63" s="41"/>
      <c r="Y63" s="41"/>
      <c r="Z63" s="39">
        <f t="shared" si="19"/>
        <v>0</v>
      </c>
      <c r="AA63" s="41"/>
      <c r="AB63" s="41"/>
      <c r="AC63" s="39">
        <f t="shared" si="20"/>
        <v>0</v>
      </c>
      <c r="AD63" s="41"/>
      <c r="AE63" s="41"/>
      <c r="AF63" s="39">
        <f t="shared" si="10"/>
        <v>0</v>
      </c>
      <c r="AG63" s="41"/>
      <c r="AH63" s="41"/>
      <c r="AI63" s="39">
        <f t="shared" si="21"/>
        <v>0</v>
      </c>
      <c r="AJ63" s="41"/>
      <c r="AK63" s="41"/>
      <c r="AL63" s="39">
        <f t="shared" si="22"/>
        <v>0</v>
      </c>
      <c r="AM63" s="41"/>
      <c r="AN63" s="41"/>
      <c r="AO63" s="39">
        <f t="shared" si="23"/>
        <v>0</v>
      </c>
    </row>
    <row r="64" spans="1:42" ht="30" customHeight="1" x14ac:dyDescent="0.25">
      <c r="A64" s="211" t="s">
        <v>229</v>
      </c>
      <c r="B64" s="212"/>
      <c r="C64" s="213"/>
      <c r="D64" s="121" t="s">
        <v>219</v>
      </c>
      <c r="E64" s="138" t="s">
        <v>266</v>
      </c>
      <c r="F64" s="139"/>
      <c r="G64" s="139"/>
      <c r="H64" s="140"/>
      <c r="I64" s="64">
        <v>98996.4</v>
      </c>
      <c r="J64" s="65"/>
      <c r="K64" s="60">
        <f t="shared" si="0"/>
        <v>98996.4</v>
      </c>
      <c r="L64" s="5"/>
      <c r="M64" s="39">
        <f t="shared" si="1"/>
        <v>98996.4</v>
      </c>
      <c r="N64" s="5"/>
      <c r="O64" s="39">
        <f t="shared" si="40"/>
        <v>98996.4</v>
      </c>
      <c r="P64" s="5"/>
      <c r="Q64" s="39">
        <f t="shared" si="41"/>
        <v>98996.4</v>
      </c>
      <c r="R64" s="41"/>
      <c r="S64" s="41"/>
      <c r="T64" s="39">
        <f t="shared" si="4"/>
        <v>98996.4</v>
      </c>
      <c r="U64" s="41"/>
      <c r="V64" s="41"/>
      <c r="W64" s="39">
        <f t="shared" si="18"/>
        <v>98996.4</v>
      </c>
      <c r="X64" s="41"/>
      <c r="Y64" s="41"/>
      <c r="Z64" s="39">
        <f t="shared" si="19"/>
        <v>98996.4</v>
      </c>
      <c r="AA64" s="41"/>
      <c r="AB64" s="41"/>
      <c r="AC64" s="39">
        <f t="shared" si="20"/>
        <v>98996.4</v>
      </c>
      <c r="AD64" s="41"/>
      <c r="AE64" s="41"/>
      <c r="AF64" s="39">
        <f t="shared" si="10"/>
        <v>98996.4</v>
      </c>
      <c r="AG64" s="41"/>
      <c r="AH64" s="41"/>
      <c r="AI64" s="39">
        <f t="shared" si="21"/>
        <v>98996.4</v>
      </c>
      <c r="AJ64" s="41"/>
      <c r="AK64" s="41"/>
      <c r="AL64" s="39">
        <f t="shared" si="22"/>
        <v>98996.4</v>
      </c>
      <c r="AM64" s="41"/>
      <c r="AN64" s="41"/>
      <c r="AO64" s="39">
        <f t="shared" si="23"/>
        <v>98996.4</v>
      </c>
      <c r="AP64" s="52"/>
    </row>
    <row r="65" spans="1:43" ht="57.6" customHeight="1" x14ac:dyDescent="0.25">
      <c r="A65" s="211" t="s">
        <v>173</v>
      </c>
      <c r="B65" s="212"/>
      <c r="C65" s="213"/>
      <c r="D65" s="112" t="s">
        <v>302</v>
      </c>
      <c r="E65" s="138" t="s">
        <v>267</v>
      </c>
      <c r="F65" s="139"/>
      <c r="G65" s="139"/>
      <c r="H65" s="140"/>
      <c r="I65" s="64">
        <v>10129.1</v>
      </c>
      <c r="J65" s="77"/>
      <c r="K65" s="60">
        <f t="shared" si="0"/>
        <v>10129.1</v>
      </c>
      <c r="L65" s="5"/>
      <c r="M65" s="39">
        <f t="shared" si="1"/>
        <v>10129.1</v>
      </c>
      <c r="N65" s="5"/>
      <c r="O65" s="39">
        <f t="shared" si="40"/>
        <v>10129.1</v>
      </c>
      <c r="P65" s="5"/>
      <c r="Q65" s="39">
        <f t="shared" si="41"/>
        <v>10129.1</v>
      </c>
      <c r="R65" s="41"/>
      <c r="S65" s="41"/>
      <c r="T65" s="39">
        <f t="shared" si="4"/>
        <v>10129.1</v>
      </c>
      <c r="U65" s="41"/>
      <c r="V65" s="41"/>
      <c r="W65" s="39">
        <f t="shared" si="18"/>
        <v>10129.1</v>
      </c>
      <c r="X65" s="41"/>
      <c r="Y65" s="41"/>
      <c r="Z65" s="39">
        <f t="shared" si="19"/>
        <v>10129.1</v>
      </c>
      <c r="AA65" s="41"/>
      <c r="AB65" s="41"/>
      <c r="AC65" s="39">
        <f t="shared" si="20"/>
        <v>10129.1</v>
      </c>
      <c r="AD65" s="41"/>
      <c r="AE65" s="41"/>
      <c r="AF65" s="39">
        <f t="shared" si="10"/>
        <v>10129.1</v>
      </c>
      <c r="AG65" s="41"/>
      <c r="AH65" s="41"/>
      <c r="AI65" s="39">
        <f t="shared" si="21"/>
        <v>10129.1</v>
      </c>
      <c r="AJ65" s="41"/>
      <c r="AK65" s="41"/>
      <c r="AL65" s="39">
        <f t="shared" si="22"/>
        <v>10129.1</v>
      </c>
      <c r="AM65" s="41"/>
      <c r="AN65" s="41"/>
      <c r="AO65" s="39">
        <f t="shared" si="23"/>
        <v>10129.1</v>
      </c>
      <c r="AP65" s="52"/>
    </row>
    <row r="66" spans="1:43" ht="58.15" hidden="1" customHeight="1" x14ac:dyDescent="0.3">
      <c r="A66" s="211" t="s">
        <v>153</v>
      </c>
      <c r="B66" s="212"/>
      <c r="C66" s="213"/>
      <c r="D66" s="112" t="s">
        <v>271</v>
      </c>
      <c r="E66" s="200" t="s">
        <v>268</v>
      </c>
      <c r="F66" s="203"/>
      <c r="G66" s="203"/>
      <c r="H66" s="204"/>
      <c r="I66" s="64"/>
      <c r="J66" s="65"/>
      <c r="K66" s="60">
        <f t="shared" si="0"/>
        <v>0</v>
      </c>
      <c r="L66" s="5"/>
      <c r="M66" s="39">
        <f t="shared" si="1"/>
        <v>0</v>
      </c>
      <c r="N66" s="5"/>
      <c r="O66" s="39">
        <f t="shared" si="40"/>
        <v>0</v>
      </c>
      <c r="P66" s="5"/>
      <c r="Q66" s="39">
        <f t="shared" si="41"/>
        <v>0</v>
      </c>
      <c r="R66" s="41"/>
      <c r="S66" s="41"/>
      <c r="T66" s="39">
        <f t="shared" si="4"/>
        <v>0</v>
      </c>
      <c r="U66" s="41"/>
      <c r="V66" s="41"/>
      <c r="W66" s="39">
        <f t="shared" si="18"/>
        <v>0</v>
      </c>
      <c r="X66" s="41"/>
      <c r="Y66" s="41"/>
      <c r="Z66" s="39">
        <f t="shared" si="19"/>
        <v>0</v>
      </c>
      <c r="AA66" s="41"/>
      <c r="AB66" s="41"/>
      <c r="AC66" s="39">
        <f t="shared" si="20"/>
        <v>0</v>
      </c>
      <c r="AD66" s="41"/>
      <c r="AE66" s="41"/>
      <c r="AF66" s="39">
        <f t="shared" si="10"/>
        <v>0</v>
      </c>
      <c r="AG66" s="41"/>
      <c r="AH66" s="41"/>
      <c r="AI66" s="39">
        <f t="shared" si="21"/>
        <v>0</v>
      </c>
      <c r="AJ66" s="41"/>
      <c r="AK66" s="41"/>
      <c r="AL66" s="39">
        <f t="shared" si="22"/>
        <v>0</v>
      </c>
      <c r="AM66" s="41"/>
      <c r="AN66" s="41"/>
      <c r="AO66" s="39">
        <f t="shared" si="23"/>
        <v>0</v>
      </c>
    </row>
    <row r="67" spans="1:43" s="78" customFormat="1" ht="28.9" customHeight="1" x14ac:dyDescent="0.25">
      <c r="A67" s="211" t="s">
        <v>306</v>
      </c>
      <c r="B67" s="212"/>
      <c r="C67" s="213"/>
      <c r="D67" s="134"/>
      <c r="E67" s="200" t="s">
        <v>290</v>
      </c>
      <c r="F67" s="203"/>
      <c r="G67" s="203"/>
      <c r="H67" s="204"/>
      <c r="I67" s="64">
        <v>58398.7</v>
      </c>
      <c r="J67" s="65"/>
      <c r="K67" s="60">
        <f t="shared" si="0"/>
        <v>58398.7</v>
      </c>
      <c r="L67" s="77"/>
      <c r="M67" s="39">
        <f t="shared" si="1"/>
        <v>58398.7</v>
      </c>
      <c r="N67" s="77"/>
      <c r="O67" s="60">
        <f t="shared" si="40"/>
        <v>58398.7</v>
      </c>
      <c r="P67" s="77"/>
      <c r="Q67" s="39">
        <f t="shared" si="41"/>
        <v>58398.7</v>
      </c>
      <c r="R67" s="64"/>
      <c r="S67" s="64"/>
      <c r="T67" s="39">
        <f t="shared" si="4"/>
        <v>58398.7</v>
      </c>
      <c r="U67" s="64"/>
      <c r="V67" s="64"/>
      <c r="W67" s="39">
        <f t="shared" si="18"/>
        <v>58398.7</v>
      </c>
      <c r="X67" s="64"/>
      <c r="Y67" s="64"/>
      <c r="Z67" s="39">
        <f t="shared" si="19"/>
        <v>58398.7</v>
      </c>
      <c r="AA67" s="64"/>
      <c r="AB67" s="64"/>
      <c r="AC67" s="39">
        <f t="shared" si="20"/>
        <v>58398.7</v>
      </c>
      <c r="AD67" s="64"/>
      <c r="AE67" s="64"/>
      <c r="AF67" s="39">
        <f t="shared" si="10"/>
        <v>58398.7</v>
      </c>
      <c r="AG67" s="64"/>
      <c r="AH67" s="64"/>
      <c r="AI67" s="39">
        <f t="shared" si="21"/>
        <v>58398.7</v>
      </c>
      <c r="AJ67" s="64"/>
      <c r="AK67" s="64"/>
      <c r="AL67" s="39">
        <f t="shared" si="22"/>
        <v>58398.7</v>
      </c>
      <c r="AM67" s="64"/>
      <c r="AN67" s="64"/>
      <c r="AO67" s="39">
        <f t="shared" si="23"/>
        <v>58398.7</v>
      </c>
      <c r="AQ67" s="131" t="s">
        <v>303</v>
      </c>
    </row>
    <row r="68" spans="1:43" ht="16.899999999999999" customHeight="1" x14ac:dyDescent="0.25">
      <c r="A68" s="151" t="s">
        <v>115</v>
      </c>
      <c r="B68" s="151"/>
      <c r="C68" s="151"/>
      <c r="D68" s="63"/>
      <c r="E68" s="170" t="s">
        <v>32</v>
      </c>
      <c r="F68" s="170"/>
      <c r="G68" s="170"/>
      <c r="H68" s="170"/>
      <c r="I68" s="64">
        <f>SUM(I69:I82)</f>
        <v>71962.200000000012</v>
      </c>
      <c r="J68" s="41">
        <f>SUM(J69:J81)</f>
        <v>0</v>
      </c>
      <c r="K68" s="41">
        <f>SUM(K70:K82)</f>
        <v>56712.200000000004</v>
      </c>
      <c r="L68" s="5">
        <f t="shared" ref="L68:AN68" si="42">SUM(L69:L81)</f>
        <v>0</v>
      </c>
      <c r="M68" s="41">
        <f>SUM(M70:M82)</f>
        <v>56712.200000000004</v>
      </c>
      <c r="N68" s="5">
        <f t="shared" si="42"/>
        <v>0</v>
      </c>
      <c r="O68" s="41">
        <f>SUM(O69:O82)</f>
        <v>71962.200000000012</v>
      </c>
      <c r="P68" s="5">
        <f t="shared" si="42"/>
        <v>0</v>
      </c>
      <c r="Q68" s="41">
        <f>SUM(Q69:Q82)</f>
        <v>71962.200000000012</v>
      </c>
      <c r="R68" s="41">
        <f t="shared" si="42"/>
        <v>0</v>
      </c>
      <c r="S68" s="41">
        <f t="shared" si="42"/>
        <v>0</v>
      </c>
      <c r="T68" s="41">
        <f>SUM(T69:T82)</f>
        <v>71962.200000000012</v>
      </c>
      <c r="U68" s="41">
        <f t="shared" si="42"/>
        <v>0</v>
      </c>
      <c r="V68" s="41">
        <f t="shared" si="42"/>
        <v>0</v>
      </c>
      <c r="W68" s="41">
        <f>SUM(W69:W82)</f>
        <v>71962.200000000012</v>
      </c>
      <c r="X68" s="41">
        <f t="shared" si="42"/>
        <v>0</v>
      </c>
      <c r="Y68" s="41">
        <f t="shared" si="42"/>
        <v>0</v>
      </c>
      <c r="Z68" s="41">
        <f>SUM(Z69:Z82)</f>
        <v>71962.200000000012</v>
      </c>
      <c r="AA68" s="41">
        <f t="shared" si="42"/>
        <v>0</v>
      </c>
      <c r="AB68" s="41">
        <f t="shared" si="42"/>
        <v>0</v>
      </c>
      <c r="AC68" s="41">
        <f>SUM(AC69:AC82)</f>
        <v>71962.200000000012</v>
      </c>
      <c r="AD68" s="41">
        <f>SUM(AD69:AD82)</f>
        <v>0</v>
      </c>
      <c r="AE68" s="41">
        <f t="shared" si="42"/>
        <v>0</v>
      </c>
      <c r="AF68" s="41">
        <f>SUM(AF69:AF82)</f>
        <v>71962.200000000012</v>
      </c>
      <c r="AG68" s="41">
        <f t="shared" si="42"/>
        <v>0</v>
      </c>
      <c r="AH68" s="41">
        <f t="shared" si="42"/>
        <v>0</v>
      </c>
      <c r="AI68" s="41">
        <f>SUM(AI69:AI82)</f>
        <v>71962.200000000012</v>
      </c>
      <c r="AJ68" s="41">
        <f t="shared" si="42"/>
        <v>0</v>
      </c>
      <c r="AK68" s="41">
        <f t="shared" si="42"/>
        <v>0</v>
      </c>
      <c r="AL68" s="41">
        <f>SUM(AL69:AL82)</f>
        <v>71962.200000000012</v>
      </c>
      <c r="AM68" s="41">
        <f t="shared" si="42"/>
        <v>0</v>
      </c>
      <c r="AN68" s="41">
        <f t="shared" si="42"/>
        <v>0</v>
      </c>
      <c r="AO68" s="41">
        <f>SUM(AO69:AO82)</f>
        <v>71962.200000000012</v>
      </c>
      <c r="AP68" s="52"/>
    </row>
    <row r="69" spans="1:43" ht="28.9" customHeight="1" x14ac:dyDescent="0.25">
      <c r="A69" s="164" t="s">
        <v>118</v>
      </c>
      <c r="B69" s="164"/>
      <c r="C69" s="164"/>
      <c r="D69" s="63" t="s">
        <v>232</v>
      </c>
      <c r="E69" s="149" t="s">
        <v>164</v>
      </c>
      <c r="F69" s="149"/>
      <c r="G69" s="149"/>
      <c r="H69" s="149"/>
      <c r="I69" s="57">
        <v>15250</v>
      </c>
      <c r="J69" s="3"/>
      <c r="K69" s="39">
        <f t="shared" si="0"/>
        <v>15250</v>
      </c>
      <c r="L69" s="3"/>
      <c r="M69" s="39">
        <f t="shared" si="1"/>
        <v>15250</v>
      </c>
      <c r="N69" s="3"/>
      <c r="O69" s="39">
        <f t="shared" si="40"/>
        <v>15250</v>
      </c>
      <c r="P69" s="3"/>
      <c r="Q69" s="39">
        <f t="shared" si="41"/>
        <v>15250</v>
      </c>
      <c r="R69" s="40"/>
      <c r="S69" s="40"/>
      <c r="T69" s="39">
        <f>Q69+R69+S69</f>
        <v>15250</v>
      </c>
      <c r="U69" s="40"/>
      <c r="V69" s="40"/>
      <c r="W69" s="39">
        <f t="shared" si="18"/>
        <v>15250</v>
      </c>
      <c r="X69" s="40"/>
      <c r="Y69" s="40"/>
      <c r="Z69" s="39">
        <f t="shared" si="19"/>
        <v>15250</v>
      </c>
      <c r="AA69" s="40"/>
      <c r="AB69" s="40"/>
      <c r="AC69" s="39">
        <f t="shared" si="20"/>
        <v>15250</v>
      </c>
      <c r="AD69" s="40"/>
      <c r="AE69" s="40"/>
      <c r="AF69" s="39">
        <f t="shared" si="10"/>
        <v>15250</v>
      </c>
      <c r="AG69" s="40"/>
      <c r="AH69" s="40"/>
      <c r="AI69" s="39">
        <f t="shared" si="21"/>
        <v>15250</v>
      </c>
      <c r="AJ69" s="40"/>
      <c r="AK69" s="40"/>
      <c r="AL69" s="39">
        <f t="shared" si="22"/>
        <v>15250</v>
      </c>
      <c r="AM69" s="40"/>
      <c r="AN69" s="40"/>
      <c r="AO69" s="39">
        <f t="shared" si="23"/>
        <v>15250</v>
      </c>
    </row>
    <row r="70" spans="1:43" ht="111" customHeight="1" x14ac:dyDescent="0.25">
      <c r="A70" s="164" t="s">
        <v>116</v>
      </c>
      <c r="B70" s="164"/>
      <c r="C70" s="164"/>
      <c r="D70" s="63" t="s">
        <v>195</v>
      </c>
      <c r="E70" s="138" t="s">
        <v>142</v>
      </c>
      <c r="F70" s="139"/>
      <c r="G70" s="139"/>
      <c r="H70" s="140"/>
      <c r="I70" s="57">
        <v>493.2</v>
      </c>
      <c r="J70" s="3"/>
      <c r="K70" s="39">
        <f t="shared" si="0"/>
        <v>493.2</v>
      </c>
      <c r="L70" s="3"/>
      <c r="M70" s="39">
        <f t="shared" si="1"/>
        <v>493.2</v>
      </c>
      <c r="N70" s="3"/>
      <c r="O70" s="39">
        <f t="shared" si="40"/>
        <v>493.2</v>
      </c>
      <c r="P70" s="3"/>
      <c r="Q70" s="39">
        <f t="shared" si="41"/>
        <v>493.2</v>
      </c>
      <c r="R70" s="40"/>
      <c r="S70" s="40"/>
      <c r="T70" s="39">
        <f t="shared" si="4"/>
        <v>493.2</v>
      </c>
      <c r="U70" s="40"/>
      <c r="V70" s="40"/>
      <c r="W70" s="39">
        <f t="shared" si="18"/>
        <v>493.2</v>
      </c>
      <c r="X70" s="40"/>
      <c r="Y70" s="40"/>
      <c r="Z70" s="39">
        <f t="shared" si="19"/>
        <v>493.2</v>
      </c>
      <c r="AA70" s="40"/>
      <c r="AB70" s="40"/>
      <c r="AC70" s="39">
        <f t="shared" si="20"/>
        <v>493.2</v>
      </c>
      <c r="AD70" s="40"/>
      <c r="AE70" s="40"/>
      <c r="AF70" s="39">
        <f t="shared" si="10"/>
        <v>493.2</v>
      </c>
      <c r="AG70" s="40"/>
      <c r="AH70" s="40"/>
      <c r="AI70" s="39">
        <f t="shared" si="21"/>
        <v>493.2</v>
      </c>
      <c r="AJ70" s="57"/>
      <c r="AK70" s="40"/>
      <c r="AL70" s="39">
        <f t="shared" si="22"/>
        <v>493.2</v>
      </c>
      <c r="AM70" s="57"/>
      <c r="AN70" s="40"/>
      <c r="AO70" s="39">
        <f t="shared" si="23"/>
        <v>493.2</v>
      </c>
    </row>
    <row r="71" spans="1:43" ht="30.6" hidden="1" customHeight="1" x14ac:dyDescent="0.3">
      <c r="A71" s="164" t="s">
        <v>135</v>
      </c>
      <c r="B71" s="164"/>
      <c r="C71" s="164"/>
      <c r="D71" s="63" t="s">
        <v>223</v>
      </c>
      <c r="E71" s="149" t="s">
        <v>279</v>
      </c>
      <c r="F71" s="149"/>
      <c r="G71" s="149"/>
      <c r="H71" s="149"/>
      <c r="I71" s="57"/>
      <c r="J71" s="3"/>
      <c r="K71" s="39">
        <f t="shared" si="0"/>
        <v>0</v>
      </c>
      <c r="L71" s="3"/>
      <c r="M71" s="39">
        <f t="shared" si="1"/>
        <v>0</v>
      </c>
      <c r="N71" s="3"/>
      <c r="O71" s="39">
        <f t="shared" si="40"/>
        <v>0</v>
      </c>
      <c r="P71" s="3"/>
      <c r="Q71" s="39">
        <f t="shared" si="41"/>
        <v>0</v>
      </c>
      <c r="R71" s="40"/>
      <c r="S71" s="40"/>
      <c r="T71" s="39">
        <f t="shared" si="4"/>
        <v>0</v>
      </c>
      <c r="U71" s="40"/>
      <c r="V71" s="40"/>
      <c r="W71" s="39">
        <f t="shared" si="18"/>
        <v>0</v>
      </c>
      <c r="X71" s="57"/>
      <c r="Y71" s="40"/>
      <c r="Z71" s="39">
        <f t="shared" si="19"/>
        <v>0</v>
      </c>
      <c r="AA71" s="40"/>
      <c r="AB71" s="40"/>
      <c r="AC71" s="39">
        <f t="shared" si="20"/>
        <v>0</v>
      </c>
      <c r="AD71" s="40"/>
      <c r="AE71" s="40"/>
      <c r="AF71" s="39">
        <f t="shared" si="10"/>
        <v>0</v>
      </c>
      <c r="AG71" s="40"/>
      <c r="AH71" s="40"/>
      <c r="AI71" s="39">
        <f t="shared" si="21"/>
        <v>0</v>
      </c>
      <c r="AJ71" s="40"/>
      <c r="AK71" s="40"/>
      <c r="AL71" s="39">
        <f t="shared" si="22"/>
        <v>0</v>
      </c>
      <c r="AM71" s="40"/>
      <c r="AN71" s="40"/>
      <c r="AO71" s="39">
        <f t="shared" si="23"/>
        <v>0</v>
      </c>
    </row>
    <row r="72" spans="1:43" ht="1.1499999999999999" hidden="1" customHeight="1" x14ac:dyDescent="0.3">
      <c r="A72" s="164" t="s">
        <v>116</v>
      </c>
      <c r="B72" s="164"/>
      <c r="C72" s="164"/>
      <c r="D72" s="63" t="s">
        <v>215</v>
      </c>
      <c r="E72" s="138" t="s">
        <v>205</v>
      </c>
      <c r="F72" s="139"/>
      <c r="G72" s="139"/>
      <c r="H72" s="140"/>
      <c r="I72" s="57"/>
      <c r="J72" s="80"/>
      <c r="K72" s="39">
        <f t="shared" si="0"/>
        <v>0</v>
      </c>
      <c r="L72" s="3"/>
      <c r="M72" s="39">
        <f t="shared" si="1"/>
        <v>0</v>
      </c>
      <c r="N72" s="3"/>
      <c r="O72" s="39">
        <f t="shared" si="40"/>
        <v>0</v>
      </c>
      <c r="P72" s="3"/>
      <c r="Q72" s="39">
        <f t="shared" si="41"/>
        <v>0</v>
      </c>
      <c r="R72" s="40"/>
      <c r="S72" s="40"/>
      <c r="T72" s="39">
        <f t="shared" si="4"/>
        <v>0</v>
      </c>
      <c r="U72" s="40"/>
      <c r="V72" s="40"/>
      <c r="W72" s="39">
        <f t="shared" si="18"/>
        <v>0</v>
      </c>
      <c r="X72" s="40"/>
      <c r="Y72" s="40"/>
      <c r="Z72" s="39">
        <f t="shared" si="19"/>
        <v>0</v>
      </c>
      <c r="AA72" s="40"/>
      <c r="AB72" s="40"/>
      <c r="AC72" s="39">
        <f t="shared" si="20"/>
        <v>0</v>
      </c>
      <c r="AD72" s="40"/>
      <c r="AE72" s="40"/>
      <c r="AF72" s="39">
        <f t="shared" si="10"/>
        <v>0</v>
      </c>
      <c r="AG72" s="40"/>
      <c r="AH72" s="40"/>
      <c r="AI72" s="39">
        <f t="shared" si="21"/>
        <v>0</v>
      </c>
      <c r="AJ72" s="40"/>
      <c r="AK72" s="40"/>
      <c r="AL72" s="39">
        <f t="shared" si="22"/>
        <v>0</v>
      </c>
      <c r="AM72" s="40"/>
      <c r="AN72" s="40"/>
      <c r="AO72" s="39">
        <f t="shared" si="23"/>
        <v>0</v>
      </c>
    </row>
    <row r="73" spans="1:43" ht="28.9" customHeight="1" x14ac:dyDescent="0.25">
      <c r="A73" s="141" t="s">
        <v>118</v>
      </c>
      <c r="B73" s="141"/>
      <c r="C73" s="141"/>
      <c r="D73" s="126" t="s">
        <v>251</v>
      </c>
      <c r="E73" s="142" t="s">
        <v>240</v>
      </c>
      <c r="F73" s="143"/>
      <c r="G73" s="143"/>
      <c r="H73" s="144"/>
      <c r="I73" s="58">
        <v>4179</v>
      </c>
      <c r="J73" s="3"/>
      <c r="K73" s="39">
        <f t="shared" si="0"/>
        <v>4179</v>
      </c>
      <c r="L73" s="3"/>
      <c r="M73" s="39">
        <f t="shared" si="1"/>
        <v>4179</v>
      </c>
      <c r="N73" s="3"/>
      <c r="O73" s="39">
        <f t="shared" si="40"/>
        <v>4179</v>
      </c>
      <c r="P73" s="3"/>
      <c r="Q73" s="39">
        <f t="shared" si="41"/>
        <v>4179</v>
      </c>
      <c r="R73" s="40"/>
      <c r="S73" s="40"/>
      <c r="T73" s="39">
        <f t="shared" si="4"/>
        <v>4179</v>
      </c>
      <c r="U73" s="40"/>
      <c r="V73" s="40"/>
      <c r="W73" s="39">
        <f t="shared" si="18"/>
        <v>4179</v>
      </c>
      <c r="X73" s="40"/>
      <c r="Y73" s="40"/>
      <c r="Z73" s="39">
        <f t="shared" si="19"/>
        <v>4179</v>
      </c>
      <c r="AA73" s="40"/>
      <c r="AB73" s="40"/>
      <c r="AC73" s="39">
        <f t="shared" si="20"/>
        <v>4179</v>
      </c>
      <c r="AD73" s="40"/>
      <c r="AE73" s="40"/>
      <c r="AF73" s="39">
        <f t="shared" si="10"/>
        <v>4179</v>
      </c>
      <c r="AG73" s="40"/>
      <c r="AH73" s="40"/>
      <c r="AI73" s="39">
        <f t="shared" si="21"/>
        <v>4179</v>
      </c>
      <c r="AJ73" s="40"/>
      <c r="AK73" s="40"/>
      <c r="AL73" s="39">
        <f t="shared" si="22"/>
        <v>4179</v>
      </c>
      <c r="AM73" s="40"/>
      <c r="AN73" s="40"/>
      <c r="AO73" s="39">
        <f t="shared" si="23"/>
        <v>4179</v>
      </c>
    </row>
    <row r="74" spans="1:43" ht="44.45" customHeight="1" x14ac:dyDescent="0.25">
      <c r="A74" s="164" t="s">
        <v>117</v>
      </c>
      <c r="B74" s="164"/>
      <c r="C74" s="164"/>
      <c r="D74" s="133"/>
      <c r="E74" s="138" t="s">
        <v>300</v>
      </c>
      <c r="F74" s="139"/>
      <c r="G74" s="139"/>
      <c r="H74" s="140"/>
      <c r="I74" s="57">
        <v>3404.8</v>
      </c>
      <c r="J74" s="40"/>
      <c r="K74" s="39">
        <f t="shared" si="0"/>
        <v>3404.8</v>
      </c>
      <c r="L74" s="3"/>
      <c r="M74" s="39">
        <f t="shared" si="1"/>
        <v>3404.8</v>
      </c>
      <c r="N74" s="3"/>
      <c r="O74" s="39">
        <f t="shared" si="40"/>
        <v>3404.8</v>
      </c>
      <c r="P74" s="3"/>
      <c r="Q74" s="39">
        <f t="shared" si="41"/>
        <v>3404.8</v>
      </c>
      <c r="R74" s="40"/>
      <c r="S74" s="40"/>
      <c r="T74" s="39">
        <f t="shared" si="4"/>
        <v>3404.8</v>
      </c>
      <c r="U74" s="40"/>
      <c r="V74" s="40"/>
      <c r="W74" s="39">
        <f t="shared" si="18"/>
        <v>3404.8</v>
      </c>
      <c r="X74" s="40"/>
      <c r="Y74" s="40"/>
      <c r="Z74" s="39">
        <f>W74+X74+Y74</f>
        <v>3404.8</v>
      </c>
      <c r="AA74" s="39"/>
      <c r="AB74" s="40"/>
      <c r="AC74" s="39">
        <f t="shared" si="20"/>
        <v>3404.8</v>
      </c>
      <c r="AD74" s="40"/>
      <c r="AE74" s="40"/>
      <c r="AF74" s="39">
        <f>AC74+AD74+AE74</f>
        <v>3404.8</v>
      </c>
      <c r="AG74" s="40"/>
      <c r="AH74" s="40"/>
      <c r="AI74" s="39">
        <f>AF74+AG74+AH74</f>
        <v>3404.8</v>
      </c>
      <c r="AJ74" s="40"/>
      <c r="AK74" s="40"/>
      <c r="AL74" s="39">
        <f t="shared" si="22"/>
        <v>3404.8</v>
      </c>
      <c r="AM74" s="40"/>
      <c r="AN74" s="40"/>
      <c r="AO74" s="39">
        <f t="shared" si="23"/>
        <v>3404.8</v>
      </c>
    </row>
    <row r="75" spans="1:43" ht="28.9" customHeight="1" x14ac:dyDescent="0.25">
      <c r="A75" s="164" t="s">
        <v>117</v>
      </c>
      <c r="B75" s="168"/>
      <c r="C75" s="168"/>
      <c r="D75" s="63" t="s">
        <v>196</v>
      </c>
      <c r="E75" s="149" t="s">
        <v>103</v>
      </c>
      <c r="F75" s="149"/>
      <c r="G75" s="149"/>
      <c r="H75" s="149"/>
      <c r="I75" s="57">
        <v>2844.8</v>
      </c>
      <c r="J75" s="3"/>
      <c r="K75" s="39">
        <f t="shared" si="0"/>
        <v>2844.8</v>
      </c>
      <c r="L75" s="3"/>
      <c r="M75" s="39">
        <f t="shared" si="1"/>
        <v>2844.8</v>
      </c>
      <c r="N75" s="3"/>
      <c r="O75" s="39">
        <f t="shared" si="40"/>
        <v>2844.8</v>
      </c>
      <c r="P75" s="3"/>
      <c r="Q75" s="39">
        <f t="shared" si="41"/>
        <v>2844.8</v>
      </c>
      <c r="R75" s="40"/>
      <c r="S75" s="40"/>
      <c r="T75" s="39">
        <f t="shared" si="4"/>
        <v>2844.8</v>
      </c>
      <c r="U75" s="40"/>
      <c r="V75" s="40"/>
      <c r="W75" s="39">
        <f t="shared" si="18"/>
        <v>2844.8</v>
      </c>
      <c r="X75" s="40"/>
      <c r="Y75" s="40"/>
      <c r="Z75" s="39">
        <f t="shared" si="19"/>
        <v>2844.8</v>
      </c>
      <c r="AA75" s="40"/>
      <c r="AB75" s="40"/>
      <c r="AC75" s="39">
        <f t="shared" si="20"/>
        <v>2844.8</v>
      </c>
      <c r="AD75" s="40"/>
      <c r="AE75" s="40"/>
      <c r="AF75" s="39">
        <f t="shared" si="10"/>
        <v>2844.8</v>
      </c>
      <c r="AG75" s="40"/>
      <c r="AH75" s="40"/>
      <c r="AI75" s="39">
        <f>AF75+AG75+AH75</f>
        <v>2844.8</v>
      </c>
      <c r="AJ75" s="40"/>
      <c r="AK75" s="40"/>
      <c r="AL75" s="39">
        <f t="shared" si="22"/>
        <v>2844.8</v>
      </c>
      <c r="AM75" s="40"/>
      <c r="AN75" s="40"/>
      <c r="AO75" s="39">
        <f t="shared" si="23"/>
        <v>2844.8</v>
      </c>
    </row>
    <row r="76" spans="1:43" s="78" customFormat="1" ht="42" hidden="1" customHeight="1" x14ac:dyDescent="0.3">
      <c r="A76" s="164" t="s">
        <v>117</v>
      </c>
      <c r="B76" s="168"/>
      <c r="C76" s="168"/>
      <c r="D76" s="63" t="s">
        <v>304</v>
      </c>
      <c r="E76" s="149" t="s">
        <v>305</v>
      </c>
      <c r="F76" s="149"/>
      <c r="G76" s="149"/>
      <c r="H76" s="149"/>
      <c r="I76" s="57"/>
      <c r="J76" s="80"/>
      <c r="K76" s="60">
        <f t="shared" si="0"/>
        <v>0</v>
      </c>
      <c r="L76" s="80"/>
      <c r="M76" s="60">
        <f t="shared" si="1"/>
        <v>0</v>
      </c>
      <c r="N76" s="80"/>
      <c r="O76" s="60">
        <f t="shared" si="40"/>
        <v>0</v>
      </c>
      <c r="P76" s="80"/>
      <c r="Q76" s="60">
        <f t="shared" si="41"/>
        <v>0</v>
      </c>
      <c r="R76" s="57"/>
      <c r="S76" s="57"/>
      <c r="T76" s="60">
        <f t="shared" si="4"/>
        <v>0</v>
      </c>
      <c r="U76" s="57"/>
      <c r="V76" s="57"/>
      <c r="W76" s="60">
        <f t="shared" si="18"/>
        <v>0</v>
      </c>
      <c r="X76" s="57"/>
      <c r="Y76" s="57"/>
      <c r="Z76" s="60">
        <f t="shared" si="19"/>
        <v>0</v>
      </c>
      <c r="AA76" s="57"/>
      <c r="AB76" s="57"/>
      <c r="AC76" s="60">
        <f t="shared" si="20"/>
        <v>0</v>
      </c>
      <c r="AD76" s="57"/>
      <c r="AE76" s="57"/>
      <c r="AF76" s="60">
        <f t="shared" si="10"/>
        <v>0</v>
      </c>
      <c r="AG76" s="57"/>
      <c r="AH76" s="57"/>
      <c r="AI76" s="60">
        <f t="shared" si="21"/>
        <v>0</v>
      </c>
      <c r="AJ76" s="57"/>
      <c r="AK76" s="57"/>
      <c r="AL76" s="60">
        <f t="shared" si="22"/>
        <v>0</v>
      </c>
      <c r="AM76" s="57"/>
      <c r="AN76" s="57"/>
      <c r="AO76" s="60">
        <f t="shared" si="23"/>
        <v>0</v>
      </c>
    </row>
    <row r="77" spans="1:43" ht="23.45" customHeight="1" x14ac:dyDescent="0.25">
      <c r="A77" s="164" t="s">
        <v>118</v>
      </c>
      <c r="B77" s="168"/>
      <c r="C77" s="168"/>
      <c r="D77" s="63" t="s">
        <v>207</v>
      </c>
      <c r="E77" s="138" t="s">
        <v>76</v>
      </c>
      <c r="F77" s="139"/>
      <c r="G77" s="139"/>
      <c r="H77" s="140"/>
      <c r="I77" s="57">
        <v>38219</v>
      </c>
      <c r="J77" s="3"/>
      <c r="K77" s="39">
        <f t="shared" si="0"/>
        <v>38219</v>
      </c>
      <c r="L77" s="3"/>
      <c r="M77" s="39">
        <f t="shared" si="1"/>
        <v>38219</v>
      </c>
      <c r="N77" s="3"/>
      <c r="O77" s="39">
        <f t="shared" si="40"/>
        <v>38219</v>
      </c>
      <c r="P77" s="3"/>
      <c r="Q77" s="39">
        <f t="shared" si="41"/>
        <v>38219</v>
      </c>
      <c r="R77" s="40"/>
      <c r="S77" s="40"/>
      <c r="T77" s="39">
        <f t="shared" si="4"/>
        <v>38219</v>
      </c>
      <c r="U77" s="40"/>
      <c r="V77" s="40"/>
      <c r="W77" s="39">
        <f t="shared" si="18"/>
        <v>38219</v>
      </c>
      <c r="X77" s="40"/>
      <c r="Y77" s="40"/>
      <c r="Z77" s="39">
        <f t="shared" si="19"/>
        <v>38219</v>
      </c>
      <c r="AA77" s="40"/>
      <c r="AB77" s="40"/>
      <c r="AC77" s="39">
        <f t="shared" si="20"/>
        <v>38219</v>
      </c>
      <c r="AD77" s="40"/>
      <c r="AE77" s="40"/>
      <c r="AF77" s="39">
        <f t="shared" si="10"/>
        <v>38219</v>
      </c>
      <c r="AG77" s="40"/>
      <c r="AH77" s="40"/>
      <c r="AI77" s="39">
        <f t="shared" si="21"/>
        <v>38219</v>
      </c>
      <c r="AJ77" s="40"/>
      <c r="AK77" s="40"/>
      <c r="AL77" s="39">
        <f t="shared" si="22"/>
        <v>38219</v>
      </c>
      <c r="AM77" s="40"/>
      <c r="AN77" s="40"/>
      <c r="AO77" s="39">
        <f t="shared" si="23"/>
        <v>38219</v>
      </c>
    </row>
    <row r="78" spans="1:43" ht="30" customHeight="1" x14ac:dyDescent="0.25">
      <c r="A78" s="164" t="s">
        <v>117</v>
      </c>
      <c r="B78" s="168"/>
      <c r="C78" s="168"/>
      <c r="D78" s="63" t="s">
        <v>197</v>
      </c>
      <c r="E78" s="165" t="s">
        <v>86</v>
      </c>
      <c r="F78" s="166"/>
      <c r="G78" s="166"/>
      <c r="H78" s="167"/>
      <c r="I78" s="57">
        <v>571.4</v>
      </c>
      <c r="J78" s="3"/>
      <c r="K78" s="39">
        <f t="shared" si="0"/>
        <v>571.4</v>
      </c>
      <c r="L78" s="3"/>
      <c r="M78" s="39">
        <f t="shared" si="1"/>
        <v>571.4</v>
      </c>
      <c r="N78" s="3"/>
      <c r="O78" s="39">
        <f t="shared" si="40"/>
        <v>571.4</v>
      </c>
      <c r="P78" s="3"/>
      <c r="Q78" s="39">
        <f t="shared" si="41"/>
        <v>571.4</v>
      </c>
      <c r="R78" s="40"/>
      <c r="S78" s="40"/>
      <c r="T78" s="39">
        <f t="shared" si="4"/>
        <v>571.4</v>
      </c>
      <c r="U78" s="40"/>
      <c r="V78" s="40"/>
      <c r="W78" s="39">
        <f>T78+U78+V78</f>
        <v>571.4</v>
      </c>
      <c r="X78" s="40"/>
      <c r="Y78" s="40"/>
      <c r="Z78" s="39">
        <f>W78+X78+Y78</f>
        <v>571.4</v>
      </c>
      <c r="AA78" s="40"/>
      <c r="AB78" s="40"/>
      <c r="AC78" s="39">
        <f t="shared" si="20"/>
        <v>571.4</v>
      </c>
      <c r="AD78" s="40"/>
      <c r="AE78" s="40"/>
      <c r="AF78" s="39">
        <f t="shared" si="10"/>
        <v>571.4</v>
      </c>
      <c r="AG78" s="40"/>
      <c r="AH78" s="40"/>
      <c r="AI78" s="39">
        <f t="shared" si="21"/>
        <v>571.4</v>
      </c>
      <c r="AJ78" s="40"/>
      <c r="AK78" s="40"/>
      <c r="AL78" s="39">
        <f t="shared" si="22"/>
        <v>571.4</v>
      </c>
      <c r="AM78" s="40"/>
      <c r="AN78" s="40"/>
      <c r="AO78" s="39">
        <f t="shared" si="23"/>
        <v>571.4</v>
      </c>
    </row>
    <row r="79" spans="1:43" ht="55.15" customHeight="1" x14ac:dyDescent="0.25">
      <c r="A79" s="164" t="s">
        <v>117</v>
      </c>
      <c r="B79" s="168"/>
      <c r="C79" s="168"/>
      <c r="D79" s="63" t="s">
        <v>198</v>
      </c>
      <c r="E79" s="165" t="s">
        <v>151</v>
      </c>
      <c r="F79" s="166"/>
      <c r="G79" s="166"/>
      <c r="H79" s="167"/>
      <c r="I79" s="57">
        <v>1000</v>
      </c>
      <c r="J79" s="3"/>
      <c r="K79" s="39">
        <f t="shared" si="0"/>
        <v>1000</v>
      </c>
      <c r="L79" s="3"/>
      <c r="M79" s="39">
        <f t="shared" si="1"/>
        <v>1000</v>
      </c>
      <c r="N79" s="3"/>
      <c r="O79" s="39">
        <f t="shared" si="40"/>
        <v>1000</v>
      </c>
      <c r="P79" s="3"/>
      <c r="Q79" s="39">
        <f t="shared" si="41"/>
        <v>1000</v>
      </c>
      <c r="R79" s="40"/>
      <c r="S79" s="40"/>
      <c r="T79" s="39">
        <f t="shared" si="4"/>
        <v>1000</v>
      </c>
      <c r="U79" s="40"/>
      <c r="V79" s="40"/>
      <c r="W79" s="39">
        <f t="shared" ref="W79:W82" si="43">T79+U79+V79</f>
        <v>1000</v>
      </c>
      <c r="X79" s="40"/>
      <c r="Y79" s="40"/>
      <c r="Z79" s="39">
        <f t="shared" ref="Z79:Z82" si="44">W79+X79+Y79</f>
        <v>1000</v>
      </c>
      <c r="AA79" s="40"/>
      <c r="AB79" s="40"/>
      <c r="AC79" s="39">
        <f t="shared" si="20"/>
        <v>1000</v>
      </c>
      <c r="AD79" s="40"/>
      <c r="AE79" s="40"/>
      <c r="AF79" s="39">
        <f t="shared" si="10"/>
        <v>1000</v>
      </c>
      <c r="AG79" s="40"/>
      <c r="AH79" s="40"/>
      <c r="AI79" s="39">
        <f t="shared" si="21"/>
        <v>1000</v>
      </c>
      <c r="AJ79" s="40"/>
      <c r="AK79" s="40"/>
      <c r="AL79" s="39">
        <f t="shared" si="22"/>
        <v>1000</v>
      </c>
      <c r="AM79" s="40"/>
      <c r="AN79" s="40"/>
      <c r="AO79" s="39">
        <f t="shared" si="23"/>
        <v>1000</v>
      </c>
    </row>
    <row r="80" spans="1:43" ht="43.9" customHeight="1" x14ac:dyDescent="0.25">
      <c r="A80" s="164" t="s">
        <v>117</v>
      </c>
      <c r="B80" s="168"/>
      <c r="C80" s="168"/>
      <c r="D80" s="63" t="s">
        <v>203</v>
      </c>
      <c r="E80" s="138" t="s">
        <v>152</v>
      </c>
      <c r="F80" s="139"/>
      <c r="G80" s="139"/>
      <c r="H80" s="140"/>
      <c r="I80" s="57">
        <v>1000</v>
      </c>
      <c r="J80" s="3"/>
      <c r="K80" s="39">
        <f t="shared" si="0"/>
        <v>1000</v>
      </c>
      <c r="L80" s="3"/>
      <c r="M80" s="39">
        <f t="shared" si="1"/>
        <v>1000</v>
      </c>
      <c r="N80" s="3"/>
      <c r="O80" s="39">
        <f t="shared" si="40"/>
        <v>1000</v>
      </c>
      <c r="P80" s="3"/>
      <c r="Q80" s="39">
        <f t="shared" si="41"/>
        <v>1000</v>
      </c>
      <c r="R80" s="40"/>
      <c r="S80" s="40"/>
      <c r="T80" s="39">
        <f t="shared" si="4"/>
        <v>1000</v>
      </c>
      <c r="U80" s="40"/>
      <c r="V80" s="40"/>
      <c r="W80" s="39">
        <f t="shared" si="43"/>
        <v>1000</v>
      </c>
      <c r="X80" s="40"/>
      <c r="Y80" s="40"/>
      <c r="Z80" s="39">
        <f t="shared" si="44"/>
        <v>1000</v>
      </c>
      <c r="AA80" s="40"/>
      <c r="AB80" s="40"/>
      <c r="AC80" s="39">
        <f t="shared" si="20"/>
        <v>1000</v>
      </c>
      <c r="AD80" s="40"/>
      <c r="AE80" s="40"/>
      <c r="AF80" s="39">
        <f t="shared" si="10"/>
        <v>1000</v>
      </c>
      <c r="AG80" s="40"/>
      <c r="AH80" s="40"/>
      <c r="AI80" s="39">
        <f t="shared" si="21"/>
        <v>1000</v>
      </c>
      <c r="AJ80" s="40"/>
      <c r="AK80" s="40"/>
      <c r="AL80" s="39">
        <f t="shared" si="22"/>
        <v>1000</v>
      </c>
      <c r="AM80" s="40"/>
      <c r="AN80" s="40"/>
      <c r="AO80" s="39">
        <f t="shared" si="23"/>
        <v>1000</v>
      </c>
    </row>
    <row r="81" spans="1:44" ht="41.45" customHeight="1" x14ac:dyDescent="0.25">
      <c r="A81" s="164" t="s">
        <v>117</v>
      </c>
      <c r="B81" s="168"/>
      <c r="C81" s="168"/>
      <c r="D81" s="63" t="s">
        <v>199</v>
      </c>
      <c r="E81" s="165" t="s">
        <v>150</v>
      </c>
      <c r="F81" s="166"/>
      <c r="G81" s="166"/>
      <c r="H81" s="167"/>
      <c r="I81" s="57">
        <v>5000</v>
      </c>
      <c r="J81" s="3"/>
      <c r="K81" s="39">
        <f t="shared" si="0"/>
        <v>5000</v>
      </c>
      <c r="L81" s="3"/>
      <c r="M81" s="39">
        <f t="shared" si="1"/>
        <v>5000</v>
      </c>
      <c r="N81" s="3"/>
      <c r="O81" s="39">
        <f t="shared" si="40"/>
        <v>5000</v>
      </c>
      <c r="P81" s="3"/>
      <c r="Q81" s="39">
        <f t="shared" si="41"/>
        <v>5000</v>
      </c>
      <c r="R81" s="40"/>
      <c r="S81" s="40"/>
      <c r="T81" s="39">
        <f t="shared" si="4"/>
        <v>5000</v>
      </c>
      <c r="U81" s="40"/>
      <c r="V81" s="40"/>
      <c r="W81" s="39">
        <f t="shared" si="43"/>
        <v>5000</v>
      </c>
      <c r="X81" s="40"/>
      <c r="Y81" s="40"/>
      <c r="Z81" s="39">
        <f t="shared" si="44"/>
        <v>5000</v>
      </c>
      <c r="AA81" s="40"/>
      <c r="AB81" s="40"/>
      <c r="AC81" s="39">
        <f t="shared" si="20"/>
        <v>5000</v>
      </c>
      <c r="AD81" s="40"/>
      <c r="AE81" s="40"/>
      <c r="AF81" s="39">
        <f t="shared" si="10"/>
        <v>5000</v>
      </c>
      <c r="AG81" s="40"/>
      <c r="AH81" s="40"/>
      <c r="AI81" s="39">
        <f t="shared" si="21"/>
        <v>5000</v>
      </c>
      <c r="AJ81" s="40"/>
      <c r="AK81" s="40"/>
      <c r="AL81" s="39">
        <f t="shared" si="22"/>
        <v>5000</v>
      </c>
      <c r="AM81" s="40"/>
      <c r="AN81" s="40"/>
      <c r="AO81" s="39">
        <f t="shared" si="23"/>
        <v>5000</v>
      </c>
    </row>
    <row r="82" spans="1:44" ht="29.45" hidden="1" customHeight="1" x14ac:dyDescent="0.7">
      <c r="A82" s="164" t="s">
        <v>117</v>
      </c>
      <c r="B82" s="168"/>
      <c r="C82" s="168"/>
      <c r="D82" s="63" t="s">
        <v>218</v>
      </c>
      <c r="E82" s="214" t="s">
        <v>204</v>
      </c>
      <c r="F82" s="215"/>
      <c r="G82" s="215"/>
      <c r="H82" s="216"/>
      <c r="I82" s="57"/>
      <c r="J82" s="3"/>
      <c r="K82" s="39">
        <f t="shared" si="0"/>
        <v>0</v>
      </c>
      <c r="L82" s="3"/>
      <c r="M82" s="39">
        <f t="shared" si="1"/>
        <v>0</v>
      </c>
      <c r="N82" s="3"/>
      <c r="O82" s="39">
        <f t="shared" si="40"/>
        <v>0</v>
      </c>
      <c r="P82" s="3"/>
      <c r="Q82" s="39">
        <f t="shared" si="41"/>
        <v>0</v>
      </c>
      <c r="R82" s="40"/>
      <c r="S82" s="40"/>
      <c r="T82" s="39">
        <f t="shared" si="4"/>
        <v>0</v>
      </c>
      <c r="U82" s="40"/>
      <c r="V82" s="40"/>
      <c r="W82" s="39">
        <f t="shared" si="43"/>
        <v>0</v>
      </c>
      <c r="X82" s="40"/>
      <c r="Y82" s="40"/>
      <c r="Z82" s="39">
        <f t="shared" si="44"/>
        <v>0</v>
      </c>
      <c r="AA82" s="40"/>
      <c r="AB82" s="40"/>
      <c r="AC82" s="39">
        <f t="shared" si="20"/>
        <v>0</v>
      </c>
      <c r="AD82" s="40"/>
      <c r="AE82" s="40"/>
      <c r="AF82" s="39">
        <f t="shared" si="10"/>
        <v>0</v>
      </c>
      <c r="AG82" s="40"/>
      <c r="AH82" s="40"/>
      <c r="AI82" s="39">
        <f t="shared" si="21"/>
        <v>0</v>
      </c>
      <c r="AJ82" s="40"/>
      <c r="AK82" s="40"/>
      <c r="AL82" s="39">
        <f t="shared" si="22"/>
        <v>0</v>
      </c>
      <c r="AM82" s="40"/>
      <c r="AN82" s="40"/>
      <c r="AO82" s="39">
        <f t="shared" si="23"/>
        <v>0</v>
      </c>
      <c r="AP82" s="117"/>
    </row>
    <row r="83" spans="1:44" s="87" customFormat="1" ht="33.75" customHeight="1" x14ac:dyDescent="0.25">
      <c r="A83" s="150" t="s">
        <v>119</v>
      </c>
      <c r="B83" s="150"/>
      <c r="C83" s="150"/>
      <c r="D83" s="108"/>
      <c r="E83" s="172" t="s">
        <v>106</v>
      </c>
      <c r="F83" s="173"/>
      <c r="G83" s="173"/>
      <c r="H83" s="174"/>
      <c r="I83" s="69">
        <f>I84+I85+I86+I87+I88+I89+I90+I91+I92+I93+I94+I95+I96+I97+I101+I102+I103+I104+I107+I108+I109+I105+I106</f>
        <v>265103.69999999995</v>
      </c>
      <c r="J83" s="37">
        <f>J85+J87+J88+J89+J90+J91+J92+J93+J94+J95+J96+J97+J101+J102+J103+J104+J107+J108+J109</f>
        <v>0</v>
      </c>
      <c r="K83" s="62">
        <f t="shared" si="0"/>
        <v>265103.69999999995</v>
      </c>
      <c r="L83" s="37">
        <f>L85+L87+L88+L89+L90+L91+L92+L93+L94+L95+L96+L97+L101+L102+L103+L104+L107+L108+L109</f>
        <v>0</v>
      </c>
      <c r="M83" s="62">
        <f t="shared" si="1"/>
        <v>265103.69999999995</v>
      </c>
      <c r="N83" s="37">
        <f>N85+N87+N88+N89+N90+N91+N92+N93+N94+N95+N96+N97+N101+N102+N103+N104+N107+N108+N109</f>
        <v>0</v>
      </c>
      <c r="O83" s="62">
        <f t="shared" si="40"/>
        <v>265103.69999999995</v>
      </c>
      <c r="P83" s="37">
        <f>P85+P87+P88+P89+P90+P91+P92+P93+P94+P95+P96+P97+P101+P102+P103+P104+P107+P108+P109</f>
        <v>0</v>
      </c>
      <c r="Q83" s="62">
        <f t="shared" si="41"/>
        <v>265103.69999999995</v>
      </c>
      <c r="R83" s="43">
        <f>R84+R85+R86+R87+R88+R89+R90+R91+R92+R93+R94+R95+R96+R97+R101+R102+R103+R105+R107+R108+R109</f>
        <v>0</v>
      </c>
      <c r="S83" s="43"/>
      <c r="T83" s="62">
        <f t="shared" si="4"/>
        <v>265103.69999999995</v>
      </c>
      <c r="U83" s="43">
        <f>U84+U85+U86+U87+U88+U89+U90+U91+U92+U93+U94+U95+U96+U97+U101+U102+U103+U104+U105+U107+U108+U109</f>
        <v>0</v>
      </c>
      <c r="V83" s="43">
        <f>V84+V85+V87+V88+V89+V90+V91+V92+V93+V94+V95+V96+V97+V101+V102+V103+V104+V105+V107+V108+V109</f>
        <v>0</v>
      </c>
      <c r="W83" s="62">
        <f t="shared" si="18"/>
        <v>265103.69999999995</v>
      </c>
      <c r="X83" s="43">
        <f>X84+X85+X87+X88+X89+X90+X91+X92+X93+X94+X95+X96+X97+X101+X102+X103+X104+X105+X107+X108+X109</f>
        <v>0</v>
      </c>
      <c r="Y83" s="43">
        <f>Y84+Y85+Y87+Y88+Y89+Y90+Y91+Y92+Y93+Y94+Y95+Y96+Y97+Y101+Y102+Y103+Y104+Y105+Y107+Y108+Y109</f>
        <v>0</v>
      </c>
      <c r="Z83" s="62">
        <f t="shared" si="19"/>
        <v>265103.69999999995</v>
      </c>
      <c r="AA83" s="43">
        <f t="shared" ref="AA83:AB83" si="45">AA84+AA85+AA87+AA88+AA89+AA90+AA91+AA92+AA93+AA94+AA95+AA96+AA97+AA101+AA102+AA103+AA104+AA105+AA107+AA108+AA109</f>
        <v>0</v>
      </c>
      <c r="AB83" s="43">
        <f t="shared" si="45"/>
        <v>0</v>
      </c>
      <c r="AC83" s="62">
        <f t="shared" si="20"/>
        <v>265103.69999999995</v>
      </c>
      <c r="AD83" s="43">
        <f>AD84+AD85+AD86+AD87+AD88+AD89+AD90+AD91+AD92+AD93+AD94+AD95+AD96+AD97+AD101+AD102+AD103+AD104+AD105+AD107+AD108+AD109</f>
        <v>0</v>
      </c>
      <c r="AE83" s="43"/>
      <c r="AF83" s="62">
        <f t="shared" si="10"/>
        <v>265103.69999999995</v>
      </c>
      <c r="AG83" s="43">
        <f t="shared" ref="AG83:AK83" si="46">AG84+AG85+AG87+AG88+AG89+AG90+AG91+AG92+AG93+AG94+AG95+AG96+AG97+AG101+AG102+AG103+AG104+AG105+AG107+AG108+AG109</f>
        <v>0</v>
      </c>
      <c r="AH83" s="43">
        <f t="shared" si="46"/>
        <v>0</v>
      </c>
      <c r="AI83" s="62">
        <f t="shared" si="21"/>
        <v>265103.69999999995</v>
      </c>
      <c r="AJ83" s="43">
        <f t="shared" si="46"/>
        <v>0</v>
      </c>
      <c r="AK83" s="43">
        <f t="shared" si="46"/>
        <v>0</v>
      </c>
      <c r="AL83" s="62">
        <f t="shared" si="22"/>
        <v>265103.69999999995</v>
      </c>
      <c r="AM83" s="43">
        <f t="shared" ref="AM83" si="47">AM84+AM85+AM87+AM88+AM89+AM90+AM91+AM92+AM93+AM94+AM95+AM96+AM97+AM101+AM102+AM103+AM104+AM105+AM107+AM108+AM109</f>
        <v>0</v>
      </c>
      <c r="AN83" s="43">
        <f t="shared" ref="AN83" si="48">AN84+AN85+AN87+AN88+AN89+AN90+AN91+AN92+AN93+AN94+AN95+AN96+AN97+AN101+AN102+AN103+AN104+AN105+AN107+AN108+AN109</f>
        <v>0</v>
      </c>
      <c r="AO83" s="62">
        <f t="shared" si="23"/>
        <v>265103.69999999995</v>
      </c>
      <c r="AP83" s="88"/>
    </row>
    <row r="84" spans="1:44" ht="41.45" hidden="1" customHeight="1" x14ac:dyDescent="0.3">
      <c r="A84" s="164" t="s">
        <v>146</v>
      </c>
      <c r="B84" s="168"/>
      <c r="C84" s="168"/>
      <c r="D84" s="114" t="s">
        <v>216</v>
      </c>
      <c r="E84" s="149" t="s">
        <v>147</v>
      </c>
      <c r="F84" s="169"/>
      <c r="G84" s="169"/>
      <c r="H84" s="169"/>
      <c r="I84" s="57"/>
      <c r="J84" s="3"/>
      <c r="K84" s="39">
        <f t="shared" si="0"/>
        <v>0</v>
      </c>
      <c r="L84" s="3"/>
      <c r="M84" s="39">
        <f t="shared" si="1"/>
        <v>0</v>
      </c>
      <c r="N84" s="3"/>
      <c r="O84" s="39">
        <f t="shared" si="40"/>
        <v>0</v>
      </c>
      <c r="P84" s="3"/>
      <c r="Q84" s="39">
        <f t="shared" si="41"/>
        <v>0</v>
      </c>
      <c r="R84" s="40"/>
      <c r="S84" s="40"/>
      <c r="T84" s="39">
        <f t="shared" si="4"/>
        <v>0</v>
      </c>
      <c r="U84" s="40"/>
      <c r="V84" s="40"/>
      <c r="W84" s="39">
        <f t="shared" si="18"/>
        <v>0</v>
      </c>
      <c r="X84" s="40"/>
      <c r="Y84" s="40"/>
      <c r="Z84" s="39">
        <f t="shared" si="19"/>
        <v>0</v>
      </c>
      <c r="AA84" s="40"/>
      <c r="AB84" s="40"/>
      <c r="AC84" s="39">
        <f t="shared" si="20"/>
        <v>0</v>
      </c>
      <c r="AD84" s="40"/>
      <c r="AE84" s="40"/>
      <c r="AF84" s="39">
        <f t="shared" si="10"/>
        <v>0</v>
      </c>
      <c r="AG84" s="40"/>
      <c r="AH84" s="40"/>
      <c r="AI84" s="39">
        <f t="shared" si="21"/>
        <v>0</v>
      </c>
      <c r="AJ84" s="40"/>
      <c r="AK84" s="40"/>
      <c r="AL84" s="39">
        <f t="shared" si="22"/>
        <v>0</v>
      </c>
      <c r="AM84" s="40"/>
      <c r="AN84" s="40"/>
      <c r="AO84" s="39">
        <f t="shared" si="23"/>
        <v>0</v>
      </c>
    </row>
    <row r="85" spans="1:44" ht="47.45" customHeight="1" x14ac:dyDescent="0.25">
      <c r="A85" s="164" t="s">
        <v>120</v>
      </c>
      <c r="B85" s="164"/>
      <c r="C85" s="164"/>
      <c r="D85" s="113" t="s">
        <v>292</v>
      </c>
      <c r="E85" s="171" t="s">
        <v>42</v>
      </c>
      <c r="F85" s="171"/>
      <c r="G85" s="171"/>
      <c r="H85" s="171"/>
      <c r="I85" s="57">
        <v>1206.5999999999999</v>
      </c>
      <c r="J85" s="3"/>
      <c r="K85" s="39">
        <f t="shared" si="0"/>
        <v>1206.5999999999999</v>
      </c>
      <c r="L85" s="3"/>
      <c r="M85" s="39">
        <f t="shared" si="1"/>
        <v>1206.5999999999999</v>
      </c>
      <c r="N85" s="3"/>
      <c r="O85" s="39">
        <f t="shared" si="40"/>
        <v>1206.5999999999999</v>
      </c>
      <c r="P85" s="3"/>
      <c r="Q85" s="39">
        <f t="shared" si="41"/>
        <v>1206.5999999999999</v>
      </c>
      <c r="R85" s="40"/>
      <c r="S85" s="40"/>
      <c r="T85" s="39">
        <f t="shared" si="4"/>
        <v>1206.5999999999999</v>
      </c>
      <c r="U85" s="40"/>
      <c r="V85" s="40"/>
      <c r="W85" s="39">
        <f t="shared" si="18"/>
        <v>1206.5999999999999</v>
      </c>
      <c r="X85" s="40"/>
      <c r="Y85" s="40"/>
      <c r="Z85" s="39">
        <f t="shared" si="19"/>
        <v>1206.5999999999999</v>
      </c>
      <c r="AA85" s="40"/>
      <c r="AB85" s="40"/>
      <c r="AC85" s="39">
        <f t="shared" si="20"/>
        <v>1206.5999999999999</v>
      </c>
      <c r="AD85" s="40"/>
      <c r="AE85" s="40"/>
      <c r="AF85" s="39">
        <f t="shared" si="10"/>
        <v>1206.5999999999999</v>
      </c>
      <c r="AG85" s="40"/>
      <c r="AH85" s="40"/>
      <c r="AI85" s="39">
        <f t="shared" si="21"/>
        <v>1206.5999999999999</v>
      </c>
      <c r="AJ85" s="40"/>
      <c r="AK85" s="40"/>
      <c r="AL85" s="39">
        <f t="shared" si="22"/>
        <v>1206.5999999999999</v>
      </c>
      <c r="AM85" s="40"/>
      <c r="AN85" s="40"/>
      <c r="AO85" s="39">
        <f t="shared" si="23"/>
        <v>1206.5999999999999</v>
      </c>
    </row>
    <row r="86" spans="1:44" ht="59.45" hidden="1" customHeight="1" x14ac:dyDescent="0.3">
      <c r="A86" s="164" t="s">
        <v>165</v>
      </c>
      <c r="B86" s="164"/>
      <c r="C86" s="164"/>
      <c r="D86" s="122" t="s">
        <v>291</v>
      </c>
      <c r="E86" s="171" t="s">
        <v>210</v>
      </c>
      <c r="F86" s="171"/>
      <c r="G86" s="171"/>
      <c r="H86" s="171"/>
      <c r="I86" s="57"/>
      <c r="J86" s="3"/>
      <c r="K86" s="39">
        <f t="shared" si="0"/>
        <v>0</v>
      </c>
      <c r="L86" s="3"/>
      <c r="M86" s="39">
        <f t="shared" si="1"/>
        <v>0</v>
      </c>
      <c r="N86" s="3"/>
      <c r="O86" s="39">
        <f t="shared" si="40"/>
        <v>0</v>
      </c>
      <c r="P86" s="3"/>
      <c r="Q86" s="39">
        <f t="shared" si="41"/>
        <v>0</v>
      </c>
      <c r="R86" s="40"/>
      <c r="S86" s="40"/>
      <c r="T86" s="39">
        <f t="shared" si="4"/>
        <v>0</v>
      </c>
      <c r="U86" s="40"/>
      <c r="V86" s="40"/>
      <c r="W86" s="39">
        <f t="shared" si="18"/>
        <v>0</v>
      </c>
      <c r="X86" s="40"/>
      <c r="Y86" s="40"/>
      <c r="Z86" s="39">
        <f t="shared" si="19"/>
        <v>0</v>
      </c>
      <c r="AA86" s="40"/>
      <c r="AB86" s="40"/>
      <c r="AC86" s="39">
        <f t="shared" si="20"/>
        <v>0</v>
      </c>
      <c r="AD86" s="40"/>
      <c r="AE86" s="40"/>
      <c r="AF86" s="39">
        <f t="shared" si="10"/>
        <v>0</v>
      </c>
      <c r="AG86" s="40"/>
      <c r="AH86" s="40"/>
      <c r="AI86" s="39">
        <f t="shared" si="21"/>
        <v>0</v>
      </c>
      <c r="AJ86" s="40"/>
      <c r="AK86" s="40"/>
      <c r="AL86" s="39">
        <f t="shared" si="22"/>
        <v>0</v>
      </c>
      <c r="AM86" s="40"/>
      <c r="AN86" s="40"/>
      <c r="AO86" s="39">
        <f t="shared" si="23"/>
        <v>0</v>
      </c>
    </row>
    <row r="87" spans="1:44" s="78" customFormat="1" ht="27.6" hidden="1" customHeight="1" x14ac:dyDescent="0.3">
      <c r="A87" s="164" t="s">
        <v>120</v>
      </c>
      <c r="B87" s="164"/>
      <c r="C87" s="164"/>
      <c r="D87" s="63"/>
      <c r="E87" s="175" t="s">
        <v>169</v>
      </c>
      <c r="F87" s="175"/>
      <c r="G87" s="175"/>
      <c r="H87" s="175"/>
      <c r="I87" s="57"/>
      <c r="J87" s="80"/>
      <c r="K87" s="60">
        <f t="shared" si="0"/>
        <v>0</v>
      </c>
      <c r="L87" s="80"/>
      <c r="M87" s="60">
        <f t="shared" si="1"/>
        <v>0</v>
      </c>
      <c r="N87" s="80"/>
      <c r="O87" s="60">
        <f t="shared" si="40"/>
        <v>0</v>
      </c>
      <c r="P87" s="80"/>
      <c r="Q87" s="60">
        <f t="shared" si="41"/>
        <v>0</v>
      </c>
      <c r="R87" s="57"/>
      <c r="S87" s="57"/>
      <c r="T87" s="60">
        <f t="shared" si="4"/>
        <v>0</v>
      </c>
      <c r="U87" s="57"/>
      <c r="V87" s="57"/>
      <c r="W87" s="60">
        <f t="shared" si="18"/>
        <v>0</v>
      </c>
      <c r="X87" s="57"/>
      <c r="Y87" s="57"/>
      <c r="Z87" s="60">
        <f t="shared" si="19"/>
        <v>0</v>
      </c>
      <c r="AA87" s="57"/>
      <c r="AB87" s="57"/>
      <c r="AC87" s="60">
        <f t="shared" si="20"/>
        <v>0</v>
      </c>
      <c r="AD87" s="57"/>
      <c r="AE87" s="57"/>
      <c r="AF87" s="60">
        <f t="shared" si="10"/>
        <v>0</v>
      </c>
      <c r="AG87" s="57"/>
      <c r="AH87" s="57"/>
      <c r="AI87" s="60">
        <f t="shared" si="21"/>
        <v>0</v>
      </c>
      <c r="AJ87" s="57"/>
      <c r="AK87" s="57"/>
      <c r="AL87" s="60">
        <f t="shared" si="22"/>
        <v>0</v>
      </c>
      <c r="AM87" s="57"/>
      <c r="AN87" s="57"/>
      <c r="AO87" s="60">
        <f t="shared" si="23"/>
        <v>0</v>
      </c>
    </row>
    <row r="88" spans="1:44" ht="30.6" customHeight="1" x14ac:dyDescent="0.25">
      <c r="A88" s="164" t="s">
        <v>121</v>
      </c>
      <c r="B88" s="168"/>
      <c r="C88" s="168"/>
      <c r="D88" s="97" t="s">
        <v>176</v>
      </c>
      <c r="E88" s="149" t="s">
        <v>89</v>
      </c>
      <c r="F88" s="169"/>
      <c r="G88" s="169"/>
      <c r="H88" s="169"/>
      <c r="I88" s="57">
        <v>9181.7999999999993</v>
      </c>
      <c r="J88" s="3"/>
      <c r="K88" s="39">
        <f t="shared" si="0"/>
        <v>9181.7999999999993</v>
      </c>
      <c r="L88" s="3"/>
      <c r="M88" s="39">
        <f t="shared" si="1"/>
        <v>9181.7999999999993</v>
      </c>
      <c r="N88" s="3"/>
      <c r="O88" s="39">
        <f t="shared" si="40"/>
        <v>9181.7999999999993</v>
      </c>
      <c r="P88" s="3"/>
      <c r="Q88" s="39">
        <f t="shared" si="41"/>
        <v>9181.7999999999993</v>
      </c>
      <c r="R88" s="40"/>
      <c r="S88" s="40"/>
      <c r="T88" s="39">
        <f t="shared" si="4"/>
        <v>9181.7999999999993</v>
      </c>
      <c r="U88" s="40"/>
      <c r="V88" s="40"/>
      <c r="W88" s="39">
        <f t="shared" si="18"/>
        <v>9181.7999999999993</v>
      </c>
      <c r="X88" s="40"/>
      <c r="Y88" s="40"/>
      <c r="Z88" s="39">
        <f t="shared" si="19"/>
        <v>9181.7999999999993</v>
      </c>
      <c r="AA88" s="40"/>
      <c r="AB88" s="40"/>
      <c r="AC88" s="39">
        <f t="shared" si="20"/>
        <v>9181.7999999999993</v>
      </c>
      <c r="AD88" s="40"/>
      <c r="AE88" s="40"/>
      <c r="AF88" s="39">
        <f t="shared" ref="AF88:AF126" si="49">AC88+AD88+AE88</f>
        <v>9181.7999999999993</v>
      </c>
      <c r="AG88" s="40"/>
      <c r="AH88" s="40"/>
      <c r="AI88" s="39">
        <f t="shared" si="21"/>
        <v>9181.7999999999993</v>
      </c>
      <c r="AJ88" s="40"/>
      <c r="AK88" s="40"/>
      <c r="AL88" s="39">
        <f t="shared" si="22"/>
        <v>9181.7999999999993</v>
      </c>
      <c r="AM88" s="40"/>
      <c r="AN88" s="40"/>
      <c r="AO88" s="39">
        <f t="shared" si="23"/>
        <v>9181.7999999999993</v>
      </c>
      <c r="AP88" s="127"/>
      <c r="AQ88" s="127"/>
      <c r="AR88" s="127"/>
    </row>
    <row r="89" spans="1:44" ht="45" customHeight="1" x14ac:dyDescent="0.25">
      <c r="A89" s="164" t="s">
        <v>122</v>
      </c>
      <c r="B89" s="164"/>
      <c r="C89" s="164"/>
      <c r="D89" s="95" t="s">
        <v>177</v>
      </c>
      <c r="E89" s="149" t="s">
        <v>95</v>
      </c>
      <c r="F89" s="149"/>
      <c r="G89" s="149"/>
      <c r="H89" s="149"/>
      <c r="I89" s="57">
        <v>7047.1</v>
      </c>
      <c r="J89" s="3"/>
      <c r="K89" s="39">
        <f t="shared" si="0"/>
        <v>7047.1</v>
      </c>
      <c r="L89" s="3"/>
      <c r="M89" s="39">
        <f t="shared" si="1"/>
        <v>7047.1</v>
      </c>
      <c r="N89" s="3"/>
      <c r="O89" s="39">
        <f t="shared" si="40"/>
        <v>7047.1</v>
      </c>
      <c r="P89" s="3"/>
      <c r="Q89" s="39">
        <f t="shared" si="41"/>
        <v>7047.1</v>
      </c>
      <c r="R89" s="57"/>
      <c r="S89" s="40"/>
      <c r="T89" s="39">
        <f t="shared" ref="T89:T126" si="50">Q89+R89+S89</f>
        <v>7047.1</v>
      </c>
      <c r="U89" s="40"/>
      <c r="V89" s="40"/>
      <c r="W89" s="39">
        <f t="shared" si="18"/>
        <v>7047.1</v>
      </c>
      <c r="X89" s="40"/>
      <c r="Y89" s="40"/>
      <c r="Z89" s="39">
        <f t="shared" si="19"/>
        <v>7047.1</v>
      </c>
      <c r="AA89" s="40"/>
      <c r="AB89" s="40"/>
      <c r="AC89" s="39">
        <f t="shared" si="20"/>
        <v>7047.1</v>
      </c>
      <c r="AD89" s="40"/>
      <c r="AE89" s="40"/>
      <c r="AF89" s="39">
        <f t="shared" si="49"/>
        <v>7047.1</v>
      </c>
      <c r="AG89" s="40"/>
      <c r="AH89" s="40"/>
      <c r="AI89" s="39">
        <f t="shared" si="21"/>
        <v>7047.1</v>
      </c>
      <c r="AJ89" s="40"/>
      <c r="AK89" s="40"/>
      <c r="AL89" s="39">
        <f t="shared" si="22"/>
        <v>7047.1</v>
      </c>
      <c r="AM89" s="40"/>
      <c r="AN89" s="40"/>
      <c r="AO89" s="39">
        <f t="shared" si="23"/>
        <v>7047.1</v>
      </c>
    </row>
    <row r="90" spans="1:44" ht="28.15" hidden="1" customHeight="1" x14ac:dyDescent="0.3">
      <c r="A90" s="164" t="s">
        <v>228</v>
      </c>
      <c r="B90" s="164"/>
      <c r="C90" s="164"/>
      <c r="D90" s="95"/>
      <c r="E90" s="149"/>
      <c r="F90" s="149"/>
      <c r="G90" s="149"/>
      <c r="H90" s="149"/>
      <c r="I90" s="57"/>
      <c r="J90" s="3"/>
      <c r="K90" s="39">
        <f t="shared" si="0"/>
        <v>0</v>
      </c>
      <c r="L90" s="3"/>
      <c r="M90" s="39">
        <f t="shared" si="1"/>
        <v>0</v>
      </c>
      <c r="N90" s="3"/>
      <c r="O90" s="39">
        <f t="shared" si="40"/>
        <v>0</v>
      </c>
      <c r="P90" s="3"/>
      <c r="Q90" s="39">
        <f t="shared" si="41"/>
        <v>0</v>
      </c>
      <c r="R90" s="40"/>
      <c r="S90" s="40"/>
      <c r="T90" s="39">
        <f t="shared" si="50"/>
        <v>0</v>
      </c>
      <c r="U90" s="40"/>
      <c r="V90" s="40"/>
      <c r="W90" s="39">
        <f t="shared" si="18"/>
        <v>0</v>
      </c>
      <c r="X90" s="40"/>
      <c r="Y90" s="40"/>
      <c r="Z90" s="39">
        <f t="shared" si="19"/>
        <v>0</v>
      </c>
      <c r="AA90" s="40"/>
      <c r="AB90" s="40"/>
      <c r="AC90" s="39">
        <f t="shared" si="20"/>
        <v>0</v>
      </c>
      <c r="AD90" s="40"/>
      <c r="AE90" s="40"/>
      <c r="AF90" s="39">
        <f t="shared" si="49"/>
        <v>0</v>
      </c>
      <c r="AG90" s="40"/>
      <c r="AH90" s="40"/>
      <c r="AI90" s="39">
        <f t="shared" si="21"/>
        <v>0</v>
      </c>
      <c r="AJ90" s="40"/>
      <c r="AK90" s="40"/>
      <c r="AL90" s="39">
        <f t="shared" si="22"/>
        <v>0</v>
      </c>
      <c r="AM90" s="40"/>
      <c r="AN90" s="40"/>
      <c r="AO90" s="39">
        <f t="shared" si="23"/>
        <v>0</v>
      </c>
    </row>
    <row r="91" spans="1:44" ht="58.15" customHeight="1" x14ac:dyDescent="0.25">
      <c r="A91" s="164" t="s">
        <v>123</v>
      </c>
      <c r="B91" s="164"/>
      <c r="C91" s="164"/>
      <c r="D91" s="95" t="s">
        <v>178</v>
      </c>
      <c r="E91" s="149" t="s">
        <v>91</v>
      </c>
      <c r="F91" s="149"/>
      <c r="G91" s="149"/>
      <c r="H91" s="149"/>
      <c r="I91" s="57">
        <v>525.1</v>
      </c>
      <c r="J91" s="3"/>
      <c r="K91" s="39">
        <f t="shared" si="0"/>
        <v>525.1</v>
      </c>
      <c r="L91" s="3"/>
      <c r="M91" s="39">
        <f t="shared" si="1"/>
        <v>525.1</v>
      </c>
      <c r="N91" s="3"/>
      <c r="O91" s="39">
        <f t="shared" si="40"/>
        <v>525.1</v>
      </c>
      <c r="P91" s="3"/>
      <c r="Q91" s="39">
        <f t="shared" si="41"/>
        <v>525.1</v>
      </c>
      <c r="R91" s="40"/>
      <c r="S91" s="40"/>
      <c r="T91" s="39">
        <f t="shared" si="50"/>
        <v>525.1</v>
      </c>
      <c r="U91" s="40"/>
      <c r="V91" s="40"/>
      <c r="W91" s="39">
        <f t="shared" si="18"/>
        <v>525.1</v>
      </c>
      <c r="X91" s="40"/>
      <c r="Y91" s="40"/>
      <c r="Z91" s="39">
        <f t="shared" si="19"/>
        <v>525.1</v>
      </c>
      <c r="AA91" s="40"/>
      <c r="AB91" s="40"/>
      <c r="AC91" s="39">
        <f t="shared" si="20"/>
        <v>525.1</v>
      </c>
      <c r="AD91" s="40"/>
      <c r="AE91" s="40"/>
      <c r="AF91" s="39">
        <f t="shared" si="49"/>
        <v>525.1</v>
      </c>
      <c r="AG91" s="40"/>
      <c r="AH91" s="40"/>
      <c r="AI91" s="39">
        <f t="shared" si="21"/>
        <v>525.1</v>
      </c>
      <c r="AJ91" s="40"/>
      <c r="AK91" s="40"/>
      <c r="AL91" s="39">
        <f t="shared" si="22"/>
        <v>525.1</v>
      </c>
      <c r="AM91" s="40"/>
      <c r="AN91" s="40"/>
      <c r="AO91" s="39">
        <f t="shared" si="23"/>
        <v>525.1</v>
      </c>
    </row>
    <row r="92" spans="1:44" ht="55.9" customHeight="1" x14ac:dyDescent="0.25">
      <c r="A92" s="164" t="s">
        <v>122</v>
      </c>
      <c r="B92" s="164"/>
      <c r="C92" s="164"/>
      <c r="D92" s="95" t="s">
        <v>179</v>
      </c>
      <c r="E92" s="149" t="s">
        <v>92</v>
      </c>
      <c r="F92" s="149"/>
      <c r="G92" s="149"/>
      <c r="H92" s="149"/>
      <c r="I92" s="57">
        <v>4799.5</v>
      </c>
      <c r="J92" s="3"/>
      <c r="K92" s="39">
        <f t="shared" si="0"/>
        <v>4799.5</v>
      </c>
      <c r="L92" s="3"/>
      <c r="M92" s="39">
        <f t="shared" si="1"/>
        <v>4799.5</v>
      </c>
      <c r="N92" s="3"/>
      <c r="O92" s="39">
        <f t="shared" si="40"/>
        <v>4799.5</v>
      </c>
      <c r="P92" s="3"/>
      <c r="Q92" s="39">
        <f t="shared" si="41"/>
        <v>4799.5</v>
      </c>
      <c r="R92" s="40"/>
      <c r="S92" s="40"/>
      <c r="T92" s="39">
        <f t="shared" si="50"/>
        <v>4799.5</v>
      </c>
      <c r="U92" s="40"/>
      <c r="V92" s="40"/>
      <c r="W92" s="39">
        <f t="shared" si="18"/>
        <v>4799.5</v>
      </c>
      <c r="X92" s="40"/>
      <c r="Y92" s="40"/>
      <c r="Z92" s="39">
        <f t="shared" si="19"/>
        <v>4799.5</v>
      </c>
      <c r="AA92" s="40"/>
      <c r="AB92" s="40"/>
      <c r="AC92" s="39">
        <f t="shared" si="20"/>
        <v>4799.5</v>
      </c>
      <c r="AD92" s="40"/>
      <c r="AE92" s="40"/>
      <c r="AF92" s="39">
        <f t="shared" si="49"/>
        <v>4799.5</v>
      </c>
      <c r="AG92" s="40"/>
      <c r="AH92" s="40"/>
      <c r="AI92" s="39">
        <f t="shared" si="21"/>
        <v>4799.5</v>
      </c>
      <c r="AJ92" s="40"/>
      <c r="AK92" s="40"/>
      <c r="AL92" s="39">
        <f t="shared" si="22"/>
        <v>4799.5</v>
      </c>
      <c r="AM92" s="40"/>
      <c r="AN92" s="40"/>
      <c r="AO92" s="39">
        <f t="shared" si="23"/>
        <v>4799.5</v>
      </c>
    </row>
    <row r="93" spans="1:44" ht="70.150000000000006" customHeight="1" x14ac:dyDescent="0.25">
      <c r="A93" s="164" t="s">
        <v>122</v>
      </c>
      <c r="B93" s="164"/>
      <c r="C93" s="164"/>
      <c r="D93" s="95" t="s">
        <v>180</v>
      </c>
      <c r="E93" s="149" t="s">
        <v>93</v>
      </c>
      <c r="F93" s="149"/>
      <c r="G93" s="149"/>
      <c r="H93" s="149"/>
      <c r="I93" s="57">
        <v>148.19999999999999</v>
      </c>
      <c r="J93" s="3"/>
      <c r="K93" s="39">
        <f t="shared" si="0"/>
        <v>148.19999999999999</v>
      </c>
      <c r="L93" s="3"/>
      <c r="M93" s="39">
        <f t="shared" si="1"/>
        <v>148.19999999999999</v>
      </c>
      <c r="N93" s="3"/>
      <c r="O93" s="39">
        <f t="shared" si="40"/>
        <v>148.19999999999999</v>
      </c>
      <c r="P93" s="3"/>
      <c r="Q93" s="39">
        <f t="shared" si="41"/>
        <v>148.19999999999999</v>
      </c>
      <c r="R93" s="40"/>
      <c r="S93" s="40"/>
      <c r="T93" s="39">
        <f t="shared" si="50"/>
        <v>148.19999999999999</v>
      </c>
      <c r="U93" s="40"/>
      <c r="V93" s="40"/>
      <c r="W93" s="39">
        <f t="shared" si="18"/>
        <v>148.19999999999999</v>
      </c>
      <c r="X93" s="40"/>
      <c r="Y93" s="40"/>
      <c r="Z93" s="39">
        <f t="shared" si="19"/>
        <v>148.19999999999999</v>
      </c>
      <c r="AA93" s="40"/>
      <c r="AB93" s="40"/>
      <c r="AC93" s="39">
        <f t="shared" si="20"/>
        <v>148.19999999999999</v>
      </c>
      <c r="AD93" s="40"/>
      <c r="AE93" s="40"/>
      <c r="AF93" s="39">
        <f t="shared" si="49"/>
        <v>148.19999999999999</v>
      </c>
      <c r="AG93" s="40"/>
      <c r="AH93" s="40"/>
      <c r="AI93" s="39">
        <f t="shared" si="21"/>
        <v>148.19999999999999</v>
      </c>
      <c r="AJ93" s="40"/>
      <c r="AK93" s="40"/>
      <c r="AL93" s="39">
        <f t="shared" si="22"/>
        <v>148.19999999999999</v>
      </c>
      <c r="AM93" s="40"/>
      <c r="AN93" s="40"/>
      <c r="AO93" s="39">
        <f t="shared" si="23"/>
        <v>148.19999999999999</v>
      </c>
    </row>
    <row r="94" spans="1:44" ht="46.5" customHeight="1" x14ac:dyDescent="0.25">
      <c r="A94" s="164" t="s">
        <v>123</v>
      </c>
      <c r="B94" s="164"/>
      <c r="C94" s="164"/>
      <c r="D94" s="95" t="s">
        <v>181</v>
      </c>
      <c r="E94" s="149" t="s">
        <v>100</v>
      </c>
      <c r="F94" s="149"/>
      <c r="G94" s="149"/>
      <c r="H94" s="149"/>
      <c r="I94" s="57">
        <v>370.6</v>
      </c>
      <c r="J94" s="3"/>
      <c r="K94" s="39">
        <f t="shared" si="0"/>
        <v>370.6</v>
      </c>
      <c r="L94" s="3"/>
      <c r="M94" s="39">
        <f t="shared" si="1"/>
        <v>370.6</v>
      </c>
      <c r="N94" s="3"/>
      <c r="O94" s="39">
        <f t="shared" si="40"/>
        <v>370.6</v>
      </c>
      <c r="P94" s="3"/>
      <c r="Q94" s="39">
        <f t="shared" si="41"/>
        <v>370.6</v>
      </c>
      <c r="R94" s="40"/>
      <c r="S94" s="40"/>
      <c r="T94" s="39">
        <f t="shared" si="50"/>
        <v>370.6</v>
      </c>
      <c r="U94" s="40"/>
      <c r="V94" s="40"/>
      <c r="W94" s="39">
        <f t="shared" si="18"/>
        <v>370.6</v>
      </c>
      <c r="X94" s="40"/>
      <c r="Y94" s="40"/>
      <c r="Z94" s="39">
        <f t="shared" si="19"/>
        <v>370.6</v>
      </c>
      <c r="AA94" s="40"/>
      <c r="AB94" s="40"/>
      <c r="AC94" s="39">
        <f t="shared" si="20"/>
        <v>370.6</v>
      </c>
      <c r="AD94" s="40"/>
      <c r="AE94" s="40"/>
      <c r="AF94" s="39">
        <f t="shared" si="49"/>
        <v>370.6</v>
      </c>
      <c r="AG94" s="40"/>
      <c r="AH94" s="40"/>
      <c r="AI94" s="39">
        <f t="shared" si="21"/>
        <v>370.6</v>
      </c>
      <c r="AJ94" s="40"/>
      <c r="AK94" s="40"/>
      <c r="AL94" s="39">
        <f t="shared" si="22"/>
        <v>370.6</v>
      </c>
      <c r="AM94" s="40"/>
      <c r="AN94" s="40"/>
      <c r="AO94" s="39">
        <f t="shared" si="23"/>
        <v>370.6</v>
      </c>
    </row>
    <row r="95" spans="1:44" ht="33" customHeight="1" x14ac:dyDescent="0.25">
      <c r="A95" s="164" t="s">
        <v>123</v>
      </c>
      <c r="B95" s="164"/>
      <c r="C95" s="164"/>
      <c r="D95" s="95" t="s">
        <v>182</v>
      </c>
      <c r="E95" s="149" t="s">
        <v>80</v>
      </c>
      <c r="F95" s="149"/>
      <c r="G95" s="149"/>
      <c r="H95" s="149"/>
      <c r="I95" s="57">
        <v>335.2</v>
      </c>
      <c r="J95" s="3"/>
      <c r="K95" s="39">
        <f t="shared" si="0"/>
        <v>335.2</v>
      </c>
      <c r="L95" s="3"/>
      <c r="M95" s="39">
        <f t="shared" si="1"/>
        <v>335.2</v>
      </c>
      <c r="N95" s="3"/>
      <c r="O95" s="39">
        <f t="shared" si="40"/>
        <v>335.2</v>
      </c>
      <c r="P95" s="3"/>
      <c r="Q95" s="39">
        <f t="shared" si="41"/>
        <v>335.2</v>
      </c>
      <c r="R95" s="40"/>
      <c r="S95" s="40"/>
      <c r="T95" s="39">
        <f t="shared" si="50"/>
        <v>335.2</v>
      </c>
      <c r="U95" s="40"/>
      <c r="V95" s="40"/>
      <c r="W95" s="39">
        <f t="shared" si="18"/>
        <v>335.2</v>
      </c>
      <c r="X95" s="40"/>
      <c r="Y95" s="40"/>
      <c r="Z95" s="39">
        <f t="shared" si="19"/>
        <v>335.2</v>
      </c>
      <c r="AA95" s="40"/>
      <c r="AB95" s="40"/>
      <c r="AC95" s="39">
        <f t="shared" si="20"/>
        <v>335.2</v>
      </c>
      <c r="AD95" s="40"/>
      <c r="AE95" s="40"/>
      <c r="AF95" s="39">
        <f t="shared" si="49"/>
        <v>335.2</v>
      </c>
      <c r="AG95" s="40"/>
      <c r="AH95" s="40"/>
      <c r="AI95" s="39">
        <f t="shared" si="21"/>
        <v>335.2</v>
      </c>
      <c r="AJ95" s="40"/>
      <c r="AK95" s="40"/>
      <c r="AL95" s="39">
        <f t="shared" si="22"/>
        <v>335.2</v>
      </c>
      <c r="AM95" s="40"/>
      <c r="AN95" s="40"/>
      <c r="AO95" s="39">
        <f t="shared" si="23"/>
        <v>335.2</v>
      </c>
    </row>
    <row r="96" spans="1:44" ht="31.15" customHeight="1" x14ac:dyDescent="0.25">
      <c r="A96" s="164" t="s">
        <v>122</v>
      </c>
      <c r="B96" s="164"/>
      <c r="C96" s="164"/>
      <c r="D96" s="95" t="s">
        <v>183</v>
      </c>
      <c r="E96" s="149" t="s">
        <v>101</v>
      </c>
      <c r="F96" s="149"/>
      <c r="G96" s="149"/>
      <c r="H96" s="149"/>
      <c r="I96" s="57">
        <v>1121.7</v>
      </c>
      <c r="J96" s="3"/>
      <c r="K96" s="39">
        <f t="shared" si="0"/>
        <v>1121.7</v>
      </c>
      <c r="L96" s="3"/>
      <c r="M96" s="39">
        <f t="shared" si="1"/>
        <v>1121.7</v>
      </c>
      <c r="N96" s="3"/>
      <c r="O96" s="39">
        <f t="shared" si="40"/>
        <v>1121.7</v>
      </c>
      <c r="P96" s="3"/>
      <c r="Q96" s="39">
        <f t="shared" si="41"/>
        <v>1121.7</v>
      </c>
      <c r="R96" s="40"/>
      <c r="S96" s="40"/>
      <c r="T96" s="39">
        <f t="shared" si="50"/>
        <v>1121.7</v>
      </c>
      <c r="U96" s="40"/>
      <c r="V96" s="40"/>
      <c r="W96" s="39">
        <f t="shared" si="18"/>
        <v>1121.7</v>
      </c>
      <c r="X96" s="40"/>
      <c r="Y96" s="40"/>
      <c r="Z96" s="39">
        <f t="shared" si="19"/>
        <v>1121.7</v>
      </c>
      <c r="AA96" s="40"/>
      <c r="AB96" s="40"/>
      <c r="AC96" s="39">
        <f t="shared" si="20"/>
        <v>1121.7</v>
      </c>
      <c r="AD96" s="40"/>
      <c r="AE96" s="40"/>
      <c r="AF96" s="39">
        <f t="shared" si="49"/>
        <v>1121.7</v>
      </c>
      <c r="AG96" s="40"/>
      <c r="AH96" s="40"/>
      <c r="AI96" s="39">
        <f t="shared" si="21"/>
        <v>1121.7</v>
      </c>
      <c r="AJ96" s="40"/>
      <c r="AK96" s="40"/>
      <c r="AL96" s="39">
        <f t="shared" si="22"/>
        <v>1121.7</v>
      </c>
      <c r="AM96" s="40"/>
      <c r="AN96" s="40"/>
      <c r="AO96" s="39">
        <f t="shared" si="23"/>
        <v>1121.7</v>
      </c>
    </row>
    <row r="97" spans="1:41" ht="42" customHeight="1" x14ac:dyDescent="0.25">
      <c r="A97" s="164" t="s">
        <v>122</v>
      </c>
      <c r="B97" s="164"/>
      <c r="C97" s="164"/>
      <c r="D97" s="97"/>
      <c r="E97" s="170" t="s">
        <v>96</v>
      </c>
      <c r="F97" s="170"/>
      <c r="G97" s="170"/>
      <c r="H97" s="170"/>
      <c r="I97" s="57">
        <f>I98+I99+I100</f>
        <v>225634.09999999998</v>
      </c>
      <c r="J97" s="3">
        <f>J98+J99</f>
        <v>0</v>
      </c>
      <c r="K97" s="39">
        <f t="shared" si="0"/>
        <v>225634.09999999998</v>
      </c>
      <c r="L97" s="3">
        <f>L98+L99</f>
        <v>0</v>
      </c>
      <c r="M97" s="39">
        <f t="shared" si="1"/>
        <v>225634.09999999998</v>
      </c>
      <c r="N97" s="3">
        <f>N98+N99</f>
        <v>0</v>
      </c>
      <c r="O97" s="39">
        <f t="shared" si="40"/>
        <v>225634.09999999998</v>
      </c>
      <c r="P97" s="3">
        <f>P98+P99</f>
        <v>0</v>
      </c>
      <c r="Q97" s="39">
        <f t="shared" si="41"/>
        <v>225634.09999999998</v>
      </c>
      <c r="R97" s="40">
        <f>R98+R99+R100</f>
        <v>0</v>
      </c>
      <c r="S97" s="40"/>
      <c r="T97" s="39">
        <f t="shared" si="50"/>
        <v>225634.09999999998</v>
      </c>
      <c r="U97" s="40">
        <f>U98+U99+U100</f>
        <v>0</v>
      </c>
      <c r="V97" s="40"/>
      <c r="W97" s="39">
        <f t="shared" si="18"/>
        <v>225634.09999999998</v>
      </c>
      <c r="X97" s="40">
        <f>X98+X99</f>
        <v>0</v>
      </c>
      <c r="Y97" s="40"/>
      <c r="Z97" s="39">
        <f t="shared" si="19"/>
        <v>225634.09999999998</v>
      </c>
      <c r="AA97" s="40">
        <f>AA98+AA99</f>
        <v>0</v>
      </c>
      <c r="AB97" s="40"/>
      <c r="AC97" s="39">
        <f t="shared" si="20"/>
        <v>225634.09999999998</v>
      </c>
      <c r="AD97" s="40">
        <f>AD98+AD99</f>
        <v>0</v>
      </c>
      <c r="AE97" s="40"/>
      <c r="AF97" s="39">
        <f t="shared" si="49"/>
        <v>225634.09999999998</v>
      </c>
      <c r="AG97" s="40">
        <f>AG98+AG99</f>
        <v>0</v>
      </c>
      <c r="AH97" s="40"/>
      <c r="AI97" s="39">
        <f t="shared" si="21"/>
        <v>225634.09999999998</v>
      </c>
      <c r="AJ97" s="40">
        <f>AJ98+AJ99</f>
        <v>0</v>
      </c>
      <c r="AK97" s="40"/>
      <c r="AL97" s="39">
        <f t="shared" si="22"/>
        <v>225634.09999999998</v>
      </c>
      <c r="AM97" s="40">
        <f>AM98+AM99</f>
        <v>0</v>
      </c>
      <c r="AN97" s="40"/>
      <c r="AO97" s="39">
        <f t="shared" si="23"/>
        <v>225634.09999999998</v>
      </c>
    </row>
    <row r="98" spans="1:41" ht="32.450000000000003" customHeight="1" x14ac:dyDescent="0.25">
      <c r="A98" s="164"/>
      <c r="B98" s="164"/>
      <c r="C98" s="164"/>
      <c r="D98" s="97" t="s">
        <v>184</v>
      </c>
      <c r="E98" s="210" t="s">
        <v>98</v>
      </c>
      <c r="F98" s="210"/>
      <c r="G98" s="210"/>
      <c r="H98" s="210"/>
      <c r="I98" s="57">
        <v>15152.4</v>
      </c>
      <c r="J98" s="3"/>
      <c r="K98" s="39">
        <f t="shared" si="0"/>
        <v>15152.4</v>
      </c>
      <c r="L98" s="3"/>
      <c r="M98" s="39">
        <f t="shared" si="1"/>
        <v>15152.4</v>
      </c>
      <c r="N98" s="3"/>
      <c r="O98" s="39">
        <f t="shared" si="40"/>
        <v>15152.4</v>
      </c>
      <c r="P98" s="3"/>
      <c r="Q98" s="39">
        <f t="shared" si="41"/>
        <v>15152.4</v>
      </c>
      <c r="R98" s="40"/>
      <c r="S98" s="40"/>
      <c r="T98" s="39">
        <f t="shared" si="50"/>
        <v>15152.4</v>
      </c>
      <c r="U98" s="40"/>
      <c r="V98" s="40"/>
      <c r="W98" s="39">
        <f t="shared" si="18"/>
        <v>15152.4</v>
      </c>
      <c r="X98" s="40"/>
      <c r="Y98" s="40"/>
      <c r="Z98" s="39">
        <f t="shared" si="19"/>
        <v>15152.4</v>
      </c>
      <c r="AA98" s="40"/>
      <c r="AB98" s="40"/>
      <c r="AC98" s="39">
        <f t="shared" si="20"/>
        <v>15152.4</v>
      </c>
      <c r="AD98" s="40"/>
      <c r="AE98" s="40"/>
      <c r="AF98" s="39">
        <f t="shared" si="49"/>
        <v>15152.4</v>
      </c>
      <c r="AG98" s="40"/>
      <c r="AH98" s="40"/>
      <c r="AI98" s="39">
        <f t="shared" si="21"/>
        <v>15152.4</v>
      </c>
      <c r="AJ98" s="40"/>
      <c r="AK98" s="40"/>
      <c r="AL98" s="39">
        <f t="shared" si="22"/>
        <v>15152.4</v>
      </c>
      <c r="AM98" s="40"/>
      <c r="AN98" s="40"/>
      <c r="AO98" s="39">
        <f t="shared" si="23"/>
        <v>15152.4</v>
      </c>
    </row>
    <row r="99" spans="1:41" ht="43.5" customHeight="1" x14ac:dyDescent="0.25">
      <c r="A99" s="164"/>
      <c r="B99" s="164"/>
      <c r="C99" s="164"/>
      <c r="D99" s="97" t="s">
        <v>185</v>
      </c>
      <c r="E99" s="207" t="s">
        <v>99</v>
      </c>
      <c r="F99" s="208"/>
      <c r="G99" s="208"/>
      <c r="H99" s="209"/>
      <c r="I99" s="57">
        <v>186601.8</v>
      </c>
      <c r="J99" s="3"/>
      <c r="K99" s="39">
        <f t="shared" ref="K99:K125" si="51">I99+J99</f>
        <v>186601.8</v>
      </c>
      <c r="L99" s="3"/>
      <c r="M99" s="39">
        <f t="shared" ref="M99:M125" si="52">K99+L99</f>
        <v>186601.8</v>
      </c>
      <c r="N99" s="3"/>
      <c r="O99" s="39">
        <f t="shared" si="40"/>
        <v>186601.8</v>
      </c>
      <c r="P99" s="3"/>
      <c r="Q99" s="39">
        <f t="shared" si="41"/>
        <v>186601.8</v>
      </c>
      <c r="R99" s="40"/>
      <c r="S99" s="40"/>
      <c r="T99" s="39">
        <f t="shared" si="50"/>
        <v>186601.8</v>
      </c>
      <c r="U99" s="40"/>
      <c r="V99" s="40"/>
      <c r="W99" s="39">
        <f t="shared" si="18"/>
        <v>186601.8</v>
      </c>
      <c r="X99" s="40"/>
      <c r="Y99" s="40"/>
      <c r="Z99" s="39">
        <f t="shared" si="19"/>
        <v>186601.8</v>
      </c>
      <c r="AA99" s="40"/>
      <c r="AB99" s="40"/>
      <c r="AC99" s="39">
        <f t="shared" si="20"/>
        <v>186601.8</v>
      </c>
      <c r="AD99" s="40"/>
      <c r="AE99" s="40"/>
      <c r="AF99" s="39">
        <f t="shared" si="49"/>
        <v>186601.8</v>
      </c>
      <c r="AG99" s="40"/>
      <c r="AH99" s="40"/>
      <c r="AI99" s="39">
        <f t="shared" si="21"/>
        <v>186601.8</v>
      </c>
      <c r="AJ99" s="40"/>
      <c r="AK99" s="40"/>
      <c r="AL99" s="39">
        <f t="shared" si="22"/>
        <v>186601.8</v>
      </c>
      <c r="AM99" s="40"/>
      <c r="AN99" s="40"/>
      <c r="AO99" s="39">
        <f t="shared" si="23"/>
        <v>186601.8</v>
      </c>
    </row>
    <row r="100" spans="1:41" ht="31.9" customHeight="1" x14ac:dyDescent="0.25">
      <c r="A100" s="164"/>
      <c r="B100" s="164"/>
      <c r="C100" s="164"/>
      <c r="D100" s="97" t="s">
        <v>186</v>
      </c>
      <c r="E100" s="207" t="s">
        <v>97</v>
      </c>
      <c r="F100" s="208"/>
      <c r="G100" s="208"/>
      <c r="H100" s="209"/>
      <c r="I100" s="57">
        <v>23879.9</v>
      </c>
      <c r="J100" s="3"/>
      <c r="K100" s="39">
        <f t="shared" si="51"/>
        <v>23879.9</v>
      </c>
      <c r="L100" s="3"/>
      <c r="M100" s="39">
        <f t="shared" si="52"/>
        <v>23879.9</v>
      </c>
      <c r="N100" s="3"/>
      <c r="O100" s="39">
        <f t="shared" si="40"/>
        <v>23879.9</v>
      </c>
      <c r="P100" s="3"/>
      <c r="Q100" s="39">
        <f t="shared" si="41"/>
        <v>23879.9</v>
      </c>
      <c r="R100" s="40"/>
      <c r="S100" s="40"/>
      <c r="T100" s="39">
        <f t="shared" si="50"/>
        <v>23879.9</v>
      </c>
      <c r="U100" s="40"/>
      <c r="V100" s="40"/>
      <c r="W100" s="39">
        <f t="shared" si="18"/>
        <v>23879.9</v>
      </c>
      <c r="X100" s="40"/>
      <c r="Y100" s="40"/>
      <c r="Z100" s="39">
        <f t="shared" si="19"/>
        <v>23879.9</v>
      </c>
      <c r="AA100" s="40"/>
      <c r="AB100" s="40"/>
      <c r="AC100" s="39">
        <f t="shared" si="20"/>
        <v>23879.9</v>
      </c>
      <c r="AD100" s="40"/>
      <c r="AE100" s="40"/>
      <c r="AF100" s="39">
        <f t="shared" si="49"/>
        <v>23879.9</v>
      </c>
      <c r="AG100" s="40"/>
      <c r="AH100" s="40"/>
      <c r="AI100" s="39">
        <f t="shared" si="21"/>
        <v>23879.9</v>
      </c>
      <c r="AJ100" s="40"/>
      <c r="AK100" s="40"/>
      <c r="AL100" s="39">
        <f t="shared" si="22"/>
        <v>23879.9</v>
      </c>
      <c r="AM100" s="40"/>
      <c r="AN100" s="40"/>
      <c r="AO100" s="39">
        <f t="shared" si="23"/>
        <v>23879.9</v>
      </c>
    </row>
    <row r="101" spans="1:41" ht="58.15" customHeight="1" x14ac:dyDescent="0.25">
      <c r="A101" s="164" t="s">
        <v>123</v>
      </c>
      <c r="B101" s="164"/>
      <c r="C101" s="164"/>
      <c r="D101" s="95" t="s">
        <v>187</v>
      </c>
      <c r="E101" s="149" t="s">
        <v>269</v>
      </c>
      <c r="F101" s="149"/>
      <c r="G101" s="149"/>
      <c r="H101" s="149"/>
      <c r="I101" s="57">
        <v>888</v>
      </c>
      <c r="J101" s="3"/>
      <c r="K101" s="39">
        <f t="shared" si="51"/>
        <v>888</v>
      </c>
      <c r="L101" s="3"/>
      <c r="M101" s="39">
        <f t="shared" si="52"/>
        <v>888</v>
      </c>
      <c r="N101" s="3"/>
      <c r="O101" s="39">
        <f t="shared" si="40"/>
        <v>888</v>
      </c>
      <c r="P101" s="3"/>
      <c r="Q101" s="39">
        <f t="shared" si="41"/>
        <v>888</v>
      </c>
      <c r="R101" s="40"/>
      <c r="S101" s="40"/>
      <c r="T101" s="39">
        <f t="shared" si="50"/>
        <v>888</v>
      </c>
      <c r="U101" s="40"/>
      <c r="V101" s="40"/>
      <c r="W101" s="39">
        <f t="shared" si="18"/>
        <v>888</v>
      </c>
      <c r="X101" s="40"/>
      <c r="Y101" s="40"/>
      <c r="Z101" s="39">
        <f t="shared" si="19"/>
        <v>888</v>
      </c>
      <c r="AA101" s="40"/>
      <c r="AB101" s="40"/>
      <c r="AC101" s="39">
        <f t="shared" si="20"/>
        <v>888</v>
      </c>
      <c r="AD101" s="57"/>
      <c r="AE101" s="40"/>
      <c r="AF101" s="39">
        <f t="shared" si="49"/>
        <v>888</v>
      </c>
      <c r="AG101" s="40"/>
      <c r="AH101" s="40"/>
      <c r="AI101" s="39">
        <f t="shared" si="21"/>
        <v>888</v>
      </c>
      <c r="AJ101" s="40"/>
      <c r="AK101" s="40"/>
      <c r="AL101" s="39">
        <f t="shared" si="22"/>
        <v>888</v>
      </c>
      <c r="AM101" s="40"/>
      <c r="AN101" s="40"/>
      <c r="AO101" s="39">
        <f t="shared" si="23"/>
        <v>888</v>
      </c>
    </row>
    <row r="102" spans="1:41" ht="68.45" customHeight="1" x14ac:dyDescent="0.25">
      <c r="A102" s="151" t="s">
        <v>123</v>
      </c>
      <c r="B102" s="151"/>
      <c r="C102" s="151"/>
      <c r="D102" s="95" t="s">
        <v>188</v>
      </c>
      <c r="E102" s="149" t="s">
        <v>90</v>
      </c>
      <c r="F102" s="149"/>
      <c r="G102" s="149"/>
      <c r="H102" s="149"/>
      <c r="I102" s="57">
        <v>286.89999999999998</v>
      </c>
      <c r="J102" s="3"/>
      <c r="K102" s="39">
        <f t="shared" si="51"/>
        <v>286.89999999999998</v>
      </c>
      <c r="L102" s="3"/>
      <c r="M102" s="39">
        <f t="shared" si="52"/>
        <v>286.89999999999998</v>
      </c>
      <c r="N102" s="3"/>
      <c r="O102" s="39">
        <f t="shared" si="40"/>
        <v>286.89999999999998</v>
      </c>
      <c r="P102" s="3"/>
      <c r="Q102" s="39">
        <f t="shared" si="41"/>
        <v>286.89999999999998</v>
      </c>
      <c r="R102" s="40"/>
      <c r="S102" s="40"/>
      <c r="T102" s="39">
        <f t="shared" si="50"/>
        <v>286.89999999999998</v>
      </c>
      <c r="U102" s="40"/>
      <c r="V102" s="40"/>
      <c r="W102" s="39">
        <f t="shared" si="18"/>
        <v>286.89999999999998</v>
      </c>
      <c r="X102" s="40"/>
      <c r="Y102" s="40"/>
      <c r="Z102" s="39">
        <f t="shared" si="19"/>
        <v>286.89999999999998</v>
      </c>
      <c r="AA102" s="40"/>
      <c r="AB102" s="40"/>
      <c r="AC102" s="39">
        <f t="shared" si="20"/>
        <v>286.89999999999998</v>
      </c>
      <c r="AD102" s="40"/>
      <c r="AE102" s="40"/>
      <c r="AF102" s="39">
        <f t="shared" si="49"/>
        <v>286.89999999999998</v>
      </c>
      <c r="AG102" s="40"/>
      <c r="AH102" s="40"/>
      <c r="AI102" s="39">
        <f t="shared" si="21"/>
        <v>286.89999999999998</v>
      </c>
      <c r="AJ102" s="40"/>
      <c r="AK102" s="40"/>
      <c r="AL102" s="39">
        <f t="shared" si="22"/>
        <v>286.89999999999998</v>
      </c>
      <c r="AM102" s="40"/>
      <c r="AN102" s="40"/>
      <c r="AO102" s="39">
        <f t="shared" si="23"/>
        <v>286.89999999999998</v>
      </c>
    </row>
    <row r="103" spans="1:41" ht="57.6" customHeight="1" x14ac:dyDescent="0.25">
      <c r="A103" s="164" t="s">
        <v>123</v>
      </c>
      <c r="B103" s="168"/>
      <c r="C103" s="168"/>
      <c r="D103" s="96" t="s">
        <v>189</v>
      </c>
      <c r="E103" s="149" t="s">
        <v>220</v>
      </c>
      <c r="F103" s="169"/>
      <c r="G103" s="169"/>
      <c r="H103" s="169"/>
      <c r="I103" s="57">
        <v>75.2</v>
      </c>
      <c r="J103" s="3"/>
      <c r="K103" s="39">
        <f t="shared" si="51"/>
        <v>75.2</v>
      </c>
      <c r="L103" s="3"/>
      <c r="M103" s="39">
        <f t="shared" si="52"/>
        <v>75.2</v>
      </c>
      <c r="N103" s="3"/>
      <c r="O103" s="39">
        <f t="shared" si="40"/>
        <v>75.2</v>
      </c>
      <c r="P103" s="3"/>
      <c r="Q103" s="39">
        <f t="shared" si="41"/>
        <v>75.2</v>
      </c>
      <c r="R103" s="40"/>
      <c r="S103" s="40"/>
      <c r="T103" s="39">
        <f t="shared" si="50"/>
        <v>75.2</v>
      </c>
      <c r="U103" s="40"/>
      <c r="V103" s="40"/>
      <c r="W103" s="39">
        <f t="shared" si="18"/>
        <v>75.2</v>
      </c>
      <c r="X103" s="40"/>
      <c r="Y103" s="40"/>
      <c r="Z103" s="39">
        <f t="shared" si="19"/>
        <v>75.2</v>
      </c>
      <c r="AA103" s="40"/>
      <c r="AB103" s="40"/>
      <c r="AC103" s="39">
        <f t="shared" si="20"/>
        <v>75.2</v>
      </c>
      <c r="AD103" s="40"/>
      <c r="AE103" s="40"/>
      <c r="AF103" s="39">
        <f t="shared" si="49"/>
        <v>75.2</v>
      </c>
      <c r="AG103" s="40"/>
      <c r="AH103" s="40"/>
      <c r="AI103" s="39">
        <f t="shared" si="21"/>
        <v>75.2</v>
      </c>
      <c r="AJ103" s="40"/>
      <c r="AK103" s="40"/>
      <c r="AL103" s="39">
        <f t="shared" si="22"/>
        <v>75.2</v>
      </c>
      <c r="AM103" s="40"/>
      <c r="AN103" s="40"/>
      <c r="AO103" s="39">
        <f t="shared" si="23"/>
        <v>75.2</v>
      </c>
    </row>
    <row r="104" spans="1:41" ht="102" customHeight="1" x14ac:dyDescent="0.25">
      <c r="A104" s="164" t="s">
        <v>123</v>
      </c>
      <c r="B104" s="168"/>
      <c r="C104" s="168"/>
      <c r="D104" s="96" t="s">
        <v>214</v>
      </c>
      <c r="E104" s="149" t="s">
        <v>222</v>
      </c>
      <c r="F104" s="169"/>
      <c r="G104" s="169"/>
      <c r="H104" s="169"/>
      <c r="I104" s="57">
        <v>82.4</v>
      </c>
      <c r="J104" s="3"/>
      <c r="K104" s="39">
        <f t="shared" si="51"/>
        <v>82.4</v>
      </c>
      <c r="L104" s="3"/>
      <c r="M104" s="39">
        <f t="shared" si="52"/>
        <v>82.4</v>
      </c>
      <c r="N104" s="3"/>
      <c r="O104" s="39">
        <f t="shared" si="40"/>
        <v>82.4</v>
      </c>
      <c r="P104" s="3"/>
      <c r="Q104" s="39">
        <f t="shared" si="41"/>
        <v>82.4</v>
      </c>
      <c r="R104" s="40"/>
      <c r="S104" s="40"/>
      <c r="T104" s="39">
        <f t="shared" si="50"/>
        <v>82.4</v>
      </c>
      <c r="U104" s="40"/>
      <c r="V104" s="40"/>
      <c r="W104" s="39">
        <f t="shared" si="18"/>
        <v>82.4</v>
      </c>
      <c r="X104" s="40"/>
      <c r="Y104" s="40"/>
      <c r="Z104" s="39">
        <f t="shared" si="19"/>
        <v>82.4</v>
      </c>
      <c r="AA104" s="40"/>
      <c r="AB104" s="40"/>
      <c r="AC104" s="39">
        <f t="shared" si="20"/>
        <v>82.4</v>
      </c>
      <c r="AD104" s="40"/>
      <c r="AE104" s="40"/>
      <c r="AF104" s="39">
        <f t="shared" si="49"/>
        <v>82.4</v>
      </c>
      <c r="AG104" s="40"/>
      <c r="AH104" s="40"/>
      <c r="AI104" s="39">
        <f t="shared" si="21"/>
        <v>82.4</v>
      </c>
      <c r="AJ104" s="40"/>
      <c r="AK104" s="40"/>
      <c r="AL104" s="39">
        <f t="shared" si="22"/>
        <v>82.4</v>
      </c>
      <c r="AM104" s="40"/>
      <c r="AN104" s="40"/>
      <c r="AO104" s="39">
        <f t="shared" si="23"/>
        <v>82.4</v>
      </c>
    </row>
    <row r="105" spans="1:41" ht="56.45" customHeight="1" x14ac:dyDescent="0.25">
      <c r="A105" s="164" t="s">
        <v>123</v>
      </c>
      <c r="B105" s="164"/>
      <c r="C105" s="164"/>
      <c r="D105" s="96" t="s">
        <v>255</v>
      </c>
      <c r="E105" s="149" t="s">
        <v>256</v>
      </c>
      <c r="F105" s="149"/>
      <c r="G105" s="149"/>
      <c r="H105" s="149"/>
      <c r="I105" s="57">
        <v>461.2</v>
      </c>
      <c r="J105" s="3"/>
      <c r="K105" s="39">
        <f>I105+J105</f>
        <v>461.2</v>
      </c>
      <c r="L105" s="3"/>
      <c r="M105" s="39">
        <f>K105+L105</f>
        <v>461.2</v>
      </c>
      <c r="N105" s="3"/>
      <c r="O105" s="39">
        <f t="shared" si="40"/>
        <v>461.2</v>
      </c>
      <c r="P105" s="3"/>
      <c r="Q105" s="39">
        <f>O105+P105</f>
        <v>461.2</v>
      </c>
      <c r="R105" s="40"/>
      <c r="S105" s="40"/>
      <c r="T105" s="39">
        <f t="shared" si="50"/>
        <v>461.2</v>
      </c>
      <c r="U105" s="40"/>
      <c r="V105" s="40"/>
      <c r="W105" s="39">
        <f t="shared" si="18"/>
        <v>461.2</v>
      </c>
      <c r="X105" s="40"/>
      <c r="Y105" s="40"/>
      <c r="Z105" s="39">
        <f t="shared" si="19"/>
        <v>461.2</v>
      </c>
      <c r="AA105" s="40"/>
      <c r="AB105" s="40"/>
      <c r="AC105" s="39">
        <f t="shared" si="20"/>
        <v>461.2</v>
      </c>
      <c r="AD105" s="40"/>
      <c r="AE105" s="40"/>
      <c r="AF105" s="39">
        <f t="shared" si="49"/>
        <v>461.2</v>
      </c>
      <c r="AG105" s="40"/>
      <c r="AH105" s="40"/>
      <c r="AI105" s="39">
        <f t="shared" si="21"/>
        <v>461.2</v>
      </c>
      <c r="AJ105" s="40"/>
      <c r="AK105" s="40"/>
      <c r="AL105" s="39">
        <f t="shared" si="22"/>
        <v>461.2</v>
      </c>
      <c r="AM105" s="40"/>
      <c r="AN105" s="40"/>
      <c r="AO105" s="39">
        <f t="shared" si="23"/>
        <v>461.2</v>
      </c>
    </row>
    <row r="106" spans="1:41" ht="41.45" customHeight="1" x14ac:dyDescent="0.25">
      <c r="A106" s="164" t="s">
        <v>236</v>
      </c>
      <c r="B106" s="164"/>
      <c r="C106" s="164"/>
      <c r="D106" s="136"/>
      <c r="E106" s="149" t="s">
        <v>301</v>
      </c>
      <c r="F106" s="149"/>
      <c r="G106" s="149"/>
      <c r="H106" s="149"/>
      <c r="I106" s="57">
        <v>15.9</v>
      </c>
      <c r="J106" s="3"/>
      <c r="K106" s="39">
        <f>I106+J106</f>
        <v>15.9</v>
      </c>
      <c r="L106" s="3"/>
      <c r="M106" s="39">
        <f>K106+L106</f>
        <v>15.9</v>
      </c>
      <c r="N106" s="3"/>
      <c r="O106" s="39">
        <f t="shared" si="40"/>
        <v>15.9</v>
      </c>
      <c r="P106" s="3"/>
      <c r="Q106" s="39"/>
      <c r="R106" s="40"/>
      <c r="S106" s="40"/>
      <c r="T106" s="39">
        <f t="shared" si="50"/>
        <v>0</v>
      </c>
      <c r="U106" s="40"/>
      <c r="V106" s="40"/>
      <c r="W106" s="39"/>
      <c r="X106" s="40"/>
      <c r="Y106" s="40"/>
      <c r="Z106" s="39">
        <f t="shared" si="19"/>
        <v>0</v>
      </c>
      <c r="AA106" s="40"/>
      <c r="AB106" s="40"/>
      <c r="AC106" s="39"/>
      <c r="AD106" s="40"/>
      <c r="AE106" s="40"/>
      <c r="AF106" s="39">
        <f t="shared" si="49"/>
        <v>0</v>
      </c>
      <c r="AG106" s="40"/>
      <c r="AH106" s="40"/>
      <c r="AI106" s="39">
        <f t="shared" si="21"/>
        <v>0</v>
      </c>
      <c r="AJ106" s="40"/>
      <c r="AK106" s="40"/>
      <c r="AL106" s="39">
        <f t="shared" si="22"/>
        <v>0</v>
      </c>
      <c r="AM106" s="40"/>
      <c r="AN106" s="40"/>
      <c r="AO106" s="39">
        <f t="shared" si="23"/>
        <v>0</v>
      </c>
    </row>
    <row r="107" spans="1:41" ht="58.15" customHeight="1" x14ac:dyDescent="0.25">
      <c r="A107" s="164" t="s">
        <v>124</v>
      </c>
      <c r="B107" s="164"/>
      <c r="C107" s="164"/>
      <c r="D107" s="95" t="s">
        <v>190</v>
      </c>
      <c r="E107" s="196" t="s">
        <v>252</v>
      </c>
      <c r="F107" s="196"/>
      <c r="G107" s="196"/>
      <c r="H107" s="196"/>
      <c r="I107" s="57">
        <v>8010.3</v>
      </c>
      <c r="J107" s="3"/>
      <c r="K107" s="39">
        <f t="shared" si="51"/>
        <v>8010.3</v>
      </c>
      <c r="L107" s="3"/>
      <c r="M107" s="39">
        <f t="shared" si="52"/>
        <v>8010.3</v>
      </c>
      <c r="N107" s="3"/>
      <c r="O107" s="39">
        <f t="shared" si="40"/>
        <v>8010.3</v>
      </c>
      <c r="P107" s="3"/>
      <c r="Q107" s="39">
        <f t="shared" si="41"/>
        <v>8010.3</v>
      </c>
      <c r="R107" s="40"/>
      <c r="S107" s="40"/>
      <c r="T107" s="39">
        <f t="shared" si="50"/>
        <v>8010.3</v>
      </c>
      <c r="U107" s="40"/>
      <c r="V107" s="40"/>
      <c r="W107" s="39">
        <f t="shared" si="18"/>
        <v>8010.3</v>
      </c>
      <c r="X107" s="40"/>
      <c r="Y107" s="40"/>
      <c r="Z107" s="39">
        <f t="shared" si="19"/>
        <v>8010.3</v>
      </c>
      <c r="AA107" s="40"/>
      <c r="AB107" s="40"/>
      <c r="AC107" s="39">
        <f>Z107+AA107+AB107</f>
        <v>8010.3</v>
      </c>
      <c r="AD107" s="40"/>
      <c r="AE107" s="40"/>
      <c r="AF107" s="39">
        <f t="shared" si="49"/>
        <v>8010.3</v>
      </c>
      <c r="AG107" s="40"/>
      <c r="AH107" s="40"/>
      <c r="AI107" s="39">
        <f>AF107+AG107+AH107</f>
        <v>8010.3</v>
      </c>
      <c r="AJ107" s="40"/>
      <c r="AK107" s="40"/>
      <c r="AL107" s="39">
        <f>AI107+AJ107+AK107</f>
        <v>8010.3</v>
      </c>
      <c r="AM107" s="40"/>
      <c r="AN107" s="40"/>
      <c r="AO107" s="39">
        <f>AL107+AM107+AN107</f>
        <v>8010.3</v>
      </c>
    </row>
    <row r="108" spans="1:41" ht="58.9" customHeight="1" x14ac:dyDescent="0.25">
      <c r="A108" s="164" t="s">
        <v>124</v>
      </c>
      <c r="B108" s="164"/>
      <c r="C108" s="164"/>
      <c r="D108" s="95" t="s">
        <v>191</v>
      </c>
      <c r="E108" s="149" t="s">
        <v>253</v>
      </c>
      <c r="F108" s="149"/>
      <c r="G108" s="149"/>
      <c r="H108" s="149"/>
      <c r="I108" s="57">
        <v>3485.3</v>
      </c>
      <c r="J108" s="3"/>
      <c r="K108" s="39">
        <f t="shared" si="51"/>
        <v>3485.3</v>
      </c>
      <c r="L108" s="3"/>
      <c r="M108" s="39">
        <f t="shared" si="52"/>
        <v>3485.3</v>
      </c>
      <c r="N108" s="3"/>
      <c r="O108" s="39">
        <f t="shared" si="40"/>
        <v>3485.3</v>
      </c>
      <c r="P108" s="3"/>
      <c r="Q108" s="39">
        <f t="shared" si="41"/>
        <v>3485.3</v>
      </c>
      <c r="R108" s="40"/>
      <c r="S108" s="40"/>
      <c r="T108" s="39">
        <f t="shared" si="50"/>
        <v>3485.3</v>
      </c>
      <c r="U108" s="40"/>
      <c r="V108" s="40"/>
      <c r="W108" s="39">
        <f t="shared" si="18"/>
        <v>3485.3</v>
      </c>
      <c r="X108" s="40"/>
      <c r="Y108" s="40"/>
      <c r="Z108" s="39">
        <f t="shared" si="19"/>
        <v>3485.3</v>
      </c>
      <c r="AA108" s="40"/>
      <c r="AB108" s="40"/>
      <c r="AC108" s="39">
        <f>Z108+AA108+AB108</f>
        <v>3485.3</v>
      </c>
      <c r="AD108" s="40"/>
      <c r="AE108" s="40"/>
      <c r="AF108" s="39">
        <f t="shared" si="49"/>
        <v>3485.3</v>
      </c>
      <c r="AG108" s="40"/>
      <c r="AH108" s="40"/>
      <c r="AI108" s="39">
        <f>AF108+AG108+AH108</f>
        <v>3485.3</v>
      </c>
      <c r="AJ108" s="40"/>
      <c r="AK108" s="40"/>
      <c r="AL108" s="39">
        <f>AI108+AJ108+AK108</f>
        <v>3485.3</v>
      </c>
      <c r="AM108" s="40"/>
      <c r="AN108" s="40"/>
      <c r="AO108" s="39">
        <f>AL108+AM108+AN108</f>
        <v>3485.3</v>
      </c>
    </row>
    <row r="109" spans="1:41" ht="58.9" customHeight="1" x14ac:dyDescent="0.25">
      <c r="A109" s="164" t="s">
        <v>125</v>
      </c>
      <c r="B109" s="168"/>
      <c r="C109" s="168"/>
      <c r="D109" s="95" t="s">
        <v>192</v>
      </c>
      <c r="E109" s="149" t="s">
        <v>270</v>
      </c>
      <c r="F109" s="169"/>
      <c r="G109" s="169"/>
      <c r="H109" s="169"/>
      <c r="I109" s="57">
        <v>1428.6</v>
      </c>
      <c r="J109" s="3"/>
      <c r="K109" s="39">
        <f t="shared" si="51"/>
        <v>1428.6</v>
      </c>
      <c r="L109" s="3"/>
      <c r="M109" s="39">
        <f t="shared" si="52"/>
        <v>1428.6</v>
      </c>
      <c r="N109" s="3"/>
      <c r="O109" s="39">
        <f t="shared" si="40"/>
        <v>1428.6</v>
      </c>
      <c r="P109" s="3"/>
      <c r="Q109" s="39">
        <f t="shared" si="41"/>
        <v>1428.6</v>
      </c>
      <c r="R109" s="40"/>
      <c r="S109" s="40"/>
      <c r="T109" s="39">
        <f t="shared" si="50"/>
        <v>1428.6</v>
      </c>
      <c r="U109" s="40"/>
      <c r="V109" s="40"/>
      <c r="W109" s="39">
        <f t="shared" si="18"/>
        <v>1428.6</v>
      </c>
      <c r="X109" s="40"/>
      <c r="Y109" s="40"/>
      <c r="Z109" s="39">
        <f t="shared" si="19"/>
        <v>1428.6</v>
      </c>
      <c r="AA109" s="40"/>
      <c r="AB109" s="40"/>
      <c r="AC109" s="39">
        <f>Z109+AA109+AB109</f>
        <v>1428.6</v>
      </c>
      <c r="AD109" s="40"/>
      <c r="AE109" s="40"/>
      <c r="AF109" s="39">
        <f t="shared" si="49"/>
        <v>1428.6</v>
      </c>
      <c r="AG109" s="40"/>
      <c r="AH109" s="40"/>
      <c r="AI109" s="39">
        <f>AF109+AG109+AH109</f>
        <v>1428.6</v>
      </c>
      <c r="AJ109" s="40"/>
      <c r="AK109" s="40"/>
      <c r="AL109" s="39">
        <f>AI109+AJ109+AK109</f>
        <v>1428.6</v>
      </c>
      <c r="AM109" s="40"/>
      <c r="AN109" s="40"/>
      <c r="AO109" s="39">
        <f>AL109+AM109+AN109</f>
        <v>1428.6</v>
      </c>
    </row>
    <row r="110" spans="1:41" s="87" customFormat="1" ht="15.6" customHeight="1" x14ac:dyDescent="0.25">
      <c r="A110" s="150" t="s">
        <v>126</v>
      </c>
      <c r="B110" s="150"/>
      <c r="C110" s="150"/>
      <c r="D110" s="109"/>
      <c r="E110" s="195" t="s">
        <v>33</v>
      </c>
      <c r="F110" s="195"/>
      <c r="G110" s="195"/>
      <c r="H110" s="195"/>
      <c r="I110" s="102">
        <f>I111+I112+I113+I114+I119+I120+I115+I116+I117+I118+I122+I123+I124</f>
        <v>18482.7</v>
      </c>
      <c r="J110" s="62">
        <f>J111+J112+J113+J114+J119+J120+J115+J116+J117+J118+J121+J122+J123+J124</f>
        <v>0</v>
      </c>
      <c r="K110" s="62">
        <f>I110+J110</f>
        <v>18482.7</v>
      </c>
      <c r="L110" s="62">
        <f>L111+L112+L113+L114+L119+L120+L115+L116+L117+L118+L121+L122+L123+L124</f>
        <v>0</v>
      </c>
      <c r="M110" s="62">
        <f t="shared" si="52"/>
        <v>18482.7</v>
      </c>
      <c r="N110" s="62">
        <f>N111+N112+N113+N114+N119+N120+N115+N116+N117+N118+N121+N122+N123+N124</f>
        <v>0</v>
      </c>
      <c r="O110" s="62">
        <f t="shared" si="40"/>
        <v>18482.7</v>
      </c>
      <c r="P110" s="62">
        <f>P111+P112+P113+P114+P119+P120+P115+P116+P117+P118+P121+P122+P123+P124</f>
        <v>0</v>
      </c>
      <c r="Q110" s="62">
        <f>O110+P110</f>
        <v>18482.7</v>
      </c>
      <c r="R110" s="62">
        <f>R111+R112+R113+R114+R119+R120+R115+R116+R117+R118+R121+R122+R123+R124</f>
        <v>0</v>
      </c>
      <c r="S110" s="62">
        <f>S111+S112+S113+S114+S119+S120+S115+S116+S117+S118+S121+S122+S123+S124</f>
        <v>0</v>
      </c>
      <c r="T110" s="62">
        <f>Q110+R110+S110</f>
        <v>18482.7</v>
      </c>
      <c r="U110" s="62">
        <f>U111+U112+U113+U114+U119+U120+U115+U116+U117+U118+U121+U122+U123+U124</f>
        <v>0</v>
      </c>
      <c r="V110" s="62">
        <f>V111+V112+V113+V114+V119+V120+V115+V116+V117</f>
        <v>0</v>
      </c>
      <c r="W110" s="62">
        <f t="shared" si="18"/>
        <v>18482.7</v>
      </c>
      <c r="X110" s="62">
        <f>X111+X112+X113+X114+X119+X120+X115+X116+X117+X118+X121+X122+X123+X124</f>
        <v>0</v>
      </c>
      <c r="Y110" s="62">
        <f>Y111+Y112+Y113+Y114+Y119+Y120+Y115+Y116+Y117+Y118</f>
        <v>0</v>
      </c>
      <c r="Z110" s="62">
        <f>W110+X110+Y110</f>
        <v>18482.7</v>
      </c>
      <c r="AA110" s="62">
        <f>AA111+AA112+AA113+AA114+AA119+AA120+AA115+AA116+AA117+AA118+AA122+AA123+AA124</f>
        <v>0</v>
      </c>
      <c r="AB110" s="62">
        <f>AB111+AB112+AB113+AB114+AB119+AB120+AB115+AB116+AB117+AB118+AB122+AB123+AB124</f>
        <v>0</v>
      </c>
      <c r="AC110" s="62">
        <f t="shared" ref="AC110:AC126" si="53">Z110+AA110+AB110</f>
        <v>18482.7</v>
      </c>
      <c r="AD110" s="62">
        <f>AD111+AD112+AD113+AD114+AD119+AD120+AD115+AD116+AD117+AD118+AD122+AD123+AD124</f>
        <v>0</v>
      </c>
      <c r="AE110" s="62"/>
      <c r="AF110" s="62">
        <f t="shared" si="49"/>
        <v>18482.7</v>
      </c>
      <c r="AG110" s="62">
        <f>AG111+AG112+AG113+AG114+AG119+AG120+AG115+AG116+AG117+AG118+AG122+AG123+AG124</f>
        <v>0</v>
      </c>
      <c r="AH110" s="62">
        <f>AH111+AH112+AH113+AH114+AH119+AH120+AH115+AH116+AH117+AH118+AH122+AH123+AH124</f>
        <v>0</v>
      </c>
      <c r="AI110" s="62">
        <f t="shared" ref="AI110:AI126" si="54">AF110+AG110+AH110</f>
        <v>18482.7</v>
      </c>
      <c r="AJ110" s="62">
        <f>AJ111+AJ112+AJ113+AJ114+AJ119+AJ120+AJ115+AJ116+AJ117+AJ118+AJ122+AJ123+AJ124</f>
        <v>0</v>
      </c>
      <c r="AK110" s="62">
        <f>AK111+AK112+AK113+AK114+AK119+AK120+AK115+AK116+AK117+AK118+AK122+AK123+AK124</f>
        <v>0</v>
      </c>
      <c r="AL110" s="62">
        <f t="shared" ref="AL110:AL126" si="55">AI110+AJ110+AK110</f>
        <v>18482.7</v>
      </c>
      <c r="AM110" s="62">
        <f>AM111+AM112+AM113+AM114+AM119+AM120+AM115+AM116+AM117+AM118+AM122+AM123+AM124</f>
        <v>0</v>
      </c>
      <c r="AN110" s="62">
        <f>AN111+AN112+AN113+AN114+AN119+AN120+AN115+AN116+AN117+AN118+AN122+AN123+AN124</f>
        <v>0</v>
      </c>
      <c r="AO110" s="62">
        <f t="shared" ref="AO110:AO126" si="56">AL110+AM110+AN110</f>
        <v>18482.7</v>
      </c>
    </row>
    <row r="111" spans="1:41" ht="64.900000000000006" hidden="1" customHeight="1" x14ac:dyDescent="0.3">
      <c r="A111" s="164" t="s">
        <v>158</v>
      </c>
      <c r="B111" s="168"/>
      <c r="C111" s="168"/>
      <c r="D111" s="63" t="s">
        <v>225</v>
      </c>
      <c r="E111" s="149" t="s">
        <v>171</v>
      </c>
      <c r="F111" s="169"/>
      <c r="G111" s="169"/>
      <c r="H111" s="169"/>
      <c r="I111" s="57"/>
      <c r="J111" s="80"/>
      <c r="K111" s="39">
        <f t="shared" ref="K111:K113" si="57">I111+J111</f>
        <v>0</v>
      </c>
      <c r="L111" s="80"/>
      <c r="M111" s="39">
        <f>K111+L111</f>
        <v>0</v>
      </c>
      <c r="N111" s="80"/>
      <c r="O111" s="60">
        <f t="shared" ref="O111:O113" si="58">M111+N111</f>
        <v>0</v>
      </c>
      <c r="P111" s="4"/>
      <c r="Q111" s="39">
        <f t="shared" si="41"/>
        <v>0</v>
      </c>
      <c r="R111" s="39"/>
      <c r="S111" s="39"/>
      <c r="T111" s="39">
        <f t="shared" si="50"/>
        <v>0</v>
      </c>
      <c r="U111" s="39"/>
      <c r="V111" s="39"/>
      <c r="W111" s="39">
        <f t="shared" si="18"/>
        <v>0</v>
      </c>
      <c r="X111" s="39"/>
      <c r="Y111" s="39"/>
      <c r="Z111" s="39">
        <f t="shared" si="19"/>
        <v>0</v>
      </c>
      <c r="AA111" s="39"/>
      <c r="AB111" s="39"/>
      <c r="AC111" s="39">
        <f t="shared" si="53"/>
        <v>0</v>
      </c>
      <c r="AD111" s="39"/>
      <c r="AE111" s="39"/>
      <c r="AF111" s="39">
        <f t="shared" si="49"/>
        <v>0</v>
      </c>
      <c r="AG111" s="39"/>
      <c r="AH111" s="39"/>
      <c r="AI111" s="39">
        <f t="shared" si="54"/>
        <v>0</v>
      </c>
      <c r="AJ111" s="39"/>
      <c r="AK111" s="39"/>
      <c r="AL111" s="39">
        <f t="shared" si="55"/>
        <v>0</v>
      </c>
      <c r="AM111" s="39"/>
      <c r="AN111" s="39"/>
      <c r="AO111" s="39">
        <f t="shared" si="56"/>
        <v>0</v>
      </c>
    </row>
    <row r="112" spans="1:41" ht="70.900000000000006" hidden="1" customHeight="1" x14ac:dyDescent="0.3">
      <c r="A112" s="164" t="s">
        <v>158</v>
      </c>
      <c r="B112" s="168"/>
      <c r="C112" s="168"/>
      <c r="D112" s="63" t="s">
        <v>226</v>
      </c>
      <c r="E112" s="149" t="s">
        <v>224</v>
      </c>
      <c r="F112" s="169"/>
      <c r="G112" s="169"/>
      <c r="H112" s="169"/>
      <c r="I112" s="57"/>
      <c r="J112" s="80"/>
      <c r="K112" s="39">
        <f t="shared" si="57"/>
        <v>0</v>
      </c>
      <c r="L112" s="80"/>
      <c r="M112" s="39">
        <f>K112+L112</f>
        <v>0</v>
      </c>
      <c r="N112" s="80"/>
      <c r="O112" s="60">
        <f t="shared" si="58"/>
        <v>0</v>
      </c>
      <c r="P112" s="4"/>
      <c r="Q112" s="39">
        <f t="shared" si="41"/>
        <v>0</v>
      </c>
      <c r="R112" s="39"/>
      <c r="S112" s="39"/>
      <c r="T112" s="39">
        <f t="shared" si="50"/>
        <v>0</v>
      </c>
      <c r="U112" s="39"/>
      <c r="V112" s="39"/>
      <c r="W112" s="39">
        <f t="shared" si="18"/>
        <v>0</v>
      </c>
      <c r="X112" s="39"/>
      <c r="Y112" s="39"/>
      <c r="Z112" s="39">
        <f t="shared" si="19"/>
        <v>0</v>
      </c>
      <c r="AA112" s="39"/>
      <c r="AB112" s="39"/>
      <c r="AC112" s="39">
        <f t="shared" si="53"/>
        <v>0</v>
      </c>
      <c r="AD112" s="39"/>
      <c r="AE112" s="39"/>
      <c r="AF112" s="39">
        <f t="shared" si="49"/>
        <v>0</v>
      </c>
      <c r="AG112" s="39"/>
      <c r="AH112" s="39"/>
      <c r="AI112" s="39">
        <f t="shared" si="54"/>
        <v>0</v>
      </c>
      <c r="AJ112" s="39"/>
      <c r="AK112" s="39"/>
      <c r="AL112" s="39">
        <f t="shared" si="55"/>
        <v>0</v>
      </c>
      <c r="AM112" s="39"/>
      <c r="AN112" s="39"/>
      <c r="AO112" s="39">
        <f t="shared" si="56"/>
        <v>0</v>
      </c>
    </row>
    <row r="113" spans="1:42" ht="70.900000000000006" hidden="1" customHeight="1" x14ac:dyDescent="0.3">
      <c r="A113" s="164" t="s">
        <v>158</v>
      </c>
      <c r="B113" s="168"/>
      <c r="C113" s="168"/>
      <c r="D113" s="63" t="s">
        <v>227</v>
      </c>
      <c r="E113" s="149" t="s">
        <v>170</v>
      </c>
      <c r="F113" s="169"/>
      <c r="G113" s="169"/>
      <c r="H113" s="169"/>
      <c r="I113" s="57"/>
      <c r="J113" s="80"/>
      <c r="K113" s="39">
        <f t="shared" si="57"/>
        <v>0</v>
      </c>
      <c r="L113" s="80"/>
      <c r="M113" s="39">
        <f>K113+L113</f>
        <v>0</v>
      </c>
      <c r="N113" s="80"/>
      <c r="O113" s="60">
        <f t="shared" si="58"/>
        <v>0</v>
      </c>
      <c r="P113" s="4"/>
      <c r="Q113" s="39">
        <f t="shared" si="41"/>
        <v>0</v>
      </c>
      <c r="R113" s="39"/>
      <c r="S113" s="39"/>
      <c r="T113" s="39">
        <f t="shared" si="50"/>
        <v>0</v>
      </c>
      <c r="U113" s="39"/>
      <c r="V113" s="39"/>
      <c r="W113" s="39">
        <f t="shared" si="18"/>
        <v>0</v>
      </c>
      <c r="X113" s="39"/>
      <c r="Y113" s="39"/>
      <c r="Z113" s="39">
        <f t="shared" si="19"/>
        <v>0</v>
      </c>
      <c r="AA113" s="39"/>
      <c r="AB113" s="39"/>
      <c r="AC113" s="39">
        <f t="shared" si="53"/>
        <v>0</v>
      </c>
      <c r="AD113" s="39"/>
      <c r="AE113" s="39"/>
      <c r="AF113" s="39">
        <f t="shared" si="49"/>
        <v>0</v>
      </c>
      <c r="AG113" s="39"/>
      <c r="AH113" s="39"/>
      <c r="AI113" s="39">
        <f t="shared" si="54"/>
        <v>0</v>
      </c>
      <c r="AJ113" s="39"/>
      <c r="AK113" s="39"/>
      <c r="AL113" s="39">
        <f t="shared" si="55"/>
        <v>0</v>
      </c>
      <c r="AM113" s="39"/>
      <c r="AN113" s="39"/>
      <c r="AO113" s="39">
        <f t="shared" si="56"/>
        <v>0</v>
      </c>
    </row>
    <row r="114" spans="1:42" ht="70.900000000000006" customHeight="1" x14ac:dyDescent="0.25">
      <c r="A114" s="164" t="s">
        <v>127</v>
      </c>
      <c r="B114" s="168"/>
      <c r="C114" s="168"/>
      <c r="D114" s="63" t="s">
        <v>193</v>
      </c>
      <c r="E114" s="149" t="s">
        <v>172</v>
      </c>
      <c r="F114" s="169"/>
      <c r="G114" s="169"/>
      <c r="H114" s="169"/>
      <c r="I114" s="57">
        <v>372.6</v>
      </c>
      <c r="J114" s="3"/>
      <c r="K114" s="39">
        <f t="shared" si="51"/>
        <v>372.6</v>
      </c>
      <c r="L114" s="3"/>
      <c r="M114" s="39">
        <f t="shared" si="52"/>
        <v>372.6</v>
      </c>
      <c r="N114" s="3"/>
      <c r="O114" s="39">
        <f t="shared" si="40"/>
        <v>372.6</v>
      </c>
      <c r="P114" s="3"/>
      <c r="Q114" s="39">
        <f t="shared" si="41"/>
        <v>372.6</v>
      </c>
      <c r="R114" s="40"/>
      <c r="S114" s="40"/>
      <c r="T114" s="39">
        <f t="shared" si="50"/>
        <v>372.6</v>
      </c>
      <c r="U114" s="40"/>
      <c r="V114" s="40"/>
      <c r="W114" s="39">
        <f t="shared" si="18"/>
        <v>372.6</v>
      </c>
      <c r="X114" s="40"/>
      <c r="Y114" s="40"/>
      <c r="Z114" s="39">
        <f t="shared" si="19"/>
        <v>372.6</v>
      </c>
      <c r="AA114" s="40"/>
      <c r="AB114" s="40"/>
      <c r="AC114" s="39">
        <f t="shared" si="53"/>
        <v>372.6</v>
      </c>
      <c r="AD114" s="40"/>
      <c r="AE114" s="40"/>
      <c r="AF114" s="39">
        <f t="shared" si="49"/>
        <v>372.6</v>
      </c>
      <c r="AG114" s="40"/>
      <c r="AH114" s="40"/>
      <c r="AI114" s="39">
        <f t="shared" si="54"/>
        <v>372.6</v>
      </c>
      <c r="AJ114" s="40"/>
      <c r="AK114" s="40"/>
      <c r="AL114" s="39">
        <f t="shared" si="55"/>
        <v>372.6</v>
      </c>
      <c r="AM114" s="40"/>
      <c r="AN114" s="40"/>
      <c r="AO114" s="39">
        <f t="shared" si="56"/>
        <v>372.6</v>
      </c>
    </row>
    <row r="115" spans="1:42" ht="36" hidden="1" customHeight="1" x14ac:dyDescent="0.3">
      <c r="A115" s="164" t="s">
        <v>168</v>
      </c>
      <c r="B115" s="168"/>
      <c r="C115" s="168"/>
      <c r="D115" s="79"/>
      <c r="E115" s="138" t="s">
        <v>44</v>
      </c>
      <c r="F115" s="139"/>
      <c r="G115" s="139"/>
      <c r="H115" s="140"/>
      <c r="I115" s="57"/>
      <c r="J115" s="3"/>
      <c r="K115" s="39">
        <f t="shared" si="51"/>
        <v>0</v>
      </c>
      <c r="L115" s="3"/>
      <c r="M115" s="39">
        <f t="shared" si="52"/>
        <v>0</v>
      </c>
      <c r="N115" s="3"/>
      <c r="O115" s="39"/>
      <c r="P115" s="3"/>
      <c r="Q115" s="39"/>
      <c r="R115" s="40"/>
      <c r="S115" s="40"/>
      <c r="T115" s="39">
        <f t="shared" si="50"/>
        <v>0</v>
      </c>
      <c r="U115" s="40"/>
      <c r="V115" s="40"/>
      <c r="W115" s="39">
        <f t="shared" si="18"/>
        <v>0</v>
      </c>
      <c r="X115" s="40"/>
      <c r="Y115" s="40"/>
      <c r="Z115" s="39">
        <f t="shared" si="19"/>
        <v>0</v>
      </c>
      <c r="AA115" s="40"/>
      <c r="AB115" s="40"/>
      <c r="AC115" s="39">
        <f t="shared" si="53"/>
        <v>0</v>
      </c>
      <c r="AD115" s="40"/>
      <c r="AE115" s="40"/>
      <c r="AF115" s="39">
        <f t="shared" si="49"/>
        <v>0</v>
      </c>
      <c r="AG115" s="40"/>
      <c r="AH115" s="40"/>
      <c r="AI115" s="39">
        <f t="shared" si="54"/>
        <v>0</v>
      </c>
      <c r="AJ115" s="40"/>
      <c r="AK115" s="40"/>
      <c r="AL115" s="39">
        <f t="shared" si="55"/>
        <v>0</v>
      </c>
      <c r="AM115" s="40"/>
      <c r="AN115" s="40"/>
      <c r="AO115" s="39">
        <f t="shared" si="56"/>
        <v>0</v>
      </c>
    </row>
    <row r="116" spans="1:42" ht="38.450000000000003" hidden="1" customHeight="1" x14ac:dyDescent="0.3">
      <c r="A116" s="197" t="s">
        <v>154</v>
      </c>
      <c r="B116" s="198"/>
      <c r="C116" s="199"/>
      <c r="D116" s="113" t="s">
        <v>257</v>
      </c>
      <c r="E116" s="200" t="s">
        <v>258</v>
      </c>
      <c r="F116" s="201"/>
      <c r="G116" s="201"/>
      <c r="H116" s="202"/>
      <c r="I116" s="57"/>
      <c r="J116" s="3"/>
      <c r="K116" s="39">
        <f t="shared" si="51"/>
        <v>0</v>
      </c>
      <c r="L116" s="3"/>
      <c r="M116" s="39">
        <f t="shared" si="52"/>
        <v>0</v>
      </c>
      <c r="N116" s="3"/>
      <c r="O116" s="39">
        <f t="shared" si="40"/>
        <v>0</v>
      </c>
      <c r="P116" s="3"/>
      <c r="Q116" s="39">
        <f t="shared" si="41"/>
        <v>0</v>
      </c>
      <c r="R116" s="40"/>
      <c r="S116" s="40"/>
      <c r="T116" s="39">
        <f t="shared" si="50"/>
        <v>0</v>
      </c>
      <c r="U116" s="40"/>
      <c r="V116" s="40"/>
      <c r="W116" s="39">
        <f t="shared" si="18"/>
        <v>0</v>
      </c>
      <c r="X116" s="40"/>
      <c r="Y116" s="40"/>
      <c r="Z116" s="39">
        <f t="shared" si="19"/>
        <v>0</v>
      </c>
      <c r="AA116" s="40"/>
      <c r="AB116" s="40"/>
      <c r="AC116" s="39">
        <f t="shared" si="53"/>
        <v>0</v>
      </c>
      <c r="AD116" s="40"/>
      <c r="AE116" s="40"/>
      <c r="AF116" s="39">
        <f t="shared" si="49"/>
        <v>0</v>
      </c>
      <c r="AG116" s="40"/>
      <c r="AH116" s="40"/>
      <c r="AI116" s="39">
        <f t="shared" si="54"/>
        <v>0</v>
      </c>
      <c r="AJ116" s="40"/>
      <c r="AK116" s="40"/>
      <c r="AL116" s="39">
        <f t="shared" si="55"/>
        <v>0</v>
      </c>
      <c r="AM116" s="40"/>
      <c r="AN116" s="40"/>
      <c r="AO116" s="39">
        <f t="shared" si="56"/>
        <v>0</v>
      </c>
    </row>
    <row r="117" spans="1:42" s="78" customFormat="1" ht="67.900000000000006" customHeight="1" x14ac:dyDescent="0.25">
      <c r="A117" s="197" t="s">
        <v>159</v>
      </c>
      <c r="B117" s="198"/>
      <c r="C117" s="199"/>
      <c r="D117" s="113" t="s">
        <v>238</v>
      </c>
      <c r="E117" s="200" t="s">
        <v>160</v>
      </c>
      <c r="F117" s="203"/>
      <c r="G117" s="203"/>
      <c r="H117" s="204"/>
      <c r="I117" s="57">
        <v>16326.9</v>
      </c>
      <c r="J117" s="80"/>
      <c r="K117" s="39">
        <f t="shared" si="51"/>
        <v>16326.9</v>
      </c>
      <c r="L117" s="80"/>
      <c r="M117" s="39">
        <f t="shared" si="52"/>
        <v>16326.9</v>
      </c>
      <c r="N117" s="80"/>
      <c r="O117" s="60">
        <f t="shared" si="40"/>
        <v>16326.9</v>
      </c>
      <c r="P117" s="80"/>
      <c r="Q117" s="60">
        <f t="shared" si="41"/>
        <v>16326.9</v>
      </c>
      <c r="R117" s="57"/>
      <c r="S117" s="57"/>
      <c r="T117" s="60">
        <f t="shared" si="50"/>
        <v>16326.9</v>
      </c>
      <c r="U117" s="57"/>
      <c r="V117" s="57"/>
      <c r="W117" s="60">
        <f t="shared" si="18"/>
        <v>16326.9</v>
      </c>
      <c r="X117" s="57"/>
      <c r="Y117" s="57"/>
      <c r="Z117" s="60">
        <f t="shared" si="19"/>
        <v>16326.9</v>
      </c>
      <c r="AA117" s="57"/>
      <c r="AB117" s="57"/>
      <c r="AC117" s="60">
        <f t="shared" si="53"/>
        <v>16326.9</v>
      </c>
      <c r="AD117" s="57"/>
      <c r="AE117" s="57"/>
      <c r="AF117" s="60">
        <f t="shared" si="49"/>
        <v>16326.9</v>
      </c>
      <c r="AG117" s="57"/>
      <c r="AH117" s="57"/>
      <c r="AI117" s="60">
        <f t="shared" si="54"/>
        <v>16326.9</v>
      </c>
      <c r="AJ117" s="57"/>
      <c r="AK117" s="57"/>
      <c r="AL117" s="60">
        <f t="shared" si="55"/>
        <v>16326.9</v>
      </c>
      <c r="AM117" s="57"/>
      <c r="AN117" s="57"/>
      <c r="AO117" s="60">
        <f t="shared" si="56"/>
        <v>16326.9</v>
      </c>
    </row>
    <row r="118" spans="1:42" s="78" customFormat="1" ht="43.9" customHeight="1" x14ac:dyDescent="0.25">
      <c r="A118" s="197" t="s">
        <v>134</v>
      </c>
      <c r="B118" s="205"/>
      <c r="C118" s="206"/>
      <c r="D118" s="135" t="s">
        <v>281</v>
      </c>
      <c r="E118" s="200" t="s">
        <v>294</v>
      </c>
      <c r="F118" s="203"/>
      <c r="G118" s="203"/>
      <c r="H118" s="204"/>
      <c r="I118" s="57">
        <v>1181.3</v>
      </c>
      <c r="J118" s="80"/>
      <c r="K118" s="39">
        <f t="shared" si="51"/>
        <v>1181.3</v>
      </c>
      <c r="L118" s="80"/>
      <c r="M118" s="39">
        <f t="shared" si="52"/>
        <v>1181.3</v>
      </c>
      <c r="N118" s="80"/>
      <c r="O118" s="60">
        <f t="shared" si="40"/>
        <v>1181.3</v>
      </c>
      <c r="P118" s="80"/>
      <c r="Q118" s="60">
        <f t="shared" si="41"/>
        <v>1181.3</v>
      </c>
      <c r="R118" s="57"/>
      <c r="S118" s="57"/>
      <c r="T118" s="60">
        <f t="shared" si="50"/>
        <v>1181.3</v>
      </c>
      <c r="U118" s="57"/>
      <c r="V118" s="57"/>
      <c r="W118" s="60">
        <f t="shared" si="18"/>
        <v>1181.3</v>
      </c>
      <c r="X118" s="57"/>
      <c r="Y118" s="57"/>
      <c r="Z118" s="60">
        <f t="shared" si="19"/>
        <v>1181.3</v>
      </c>
      <c r="AA118" s="57"/>
      <c r="AB118" s="57"/>
      <c r="AC118" s="60">
        <f t="shared" si="53"/>
        <v>1181.3</v>
      </c>
      <c r="AD118" s="57"/>
      <c r="AE118" s="57"/>
      <c r="AF118" s="60">
        <f t="shared" si="49"/>
        <v>1181.3</v>
      </c>
      <c r="AG118" s="57"/>
      <c r="AH118" s="57"/>
      <c r="AI118" s="60">
        <f t="shared" si="54"/>
        <v>1181.3</v>
      </c>
      <c r="AJ118" s="57"/>
      <c r="AK118" s="57"/>
      <c r="AL118" s="60">
        <f t="shared" si="55"/>
        <v>1181.3</v>
      </c>
      <c r="AM118" s="57"/>
      <c r="AN118" s="57"/>
      <c r="AO118" s="60">
        <f t="shared" si="56"/>
        <v>1181.3</v>
      </c>
    </row>
    <row r="119" spans="1:42" ht="72.599999999999994" customHeight="1" x14ac:dyDescent="0.25">
      <c r="A119" s="164" t="s">
        <v>134</v>
      </c>
      <c r="B119" s="168"/>
      <c r="C119" s="168"/>
      <c r="D119" s="63" t="s">
        <v>200</v>
      </c>
      <c r="E119" s="149" t="s">
        <v>155</v>
      </c>
      <c r="F119" s="169"/>
      <c r="G119" s="169"/>
      <c r="H119" s="169"/>
      <c r="I119" s="57">
        <v>137.6</v>
      </c>
      <c r="J119" s="3"/>
      <c r="K119" s="39">
        <f>I119+J119</f>
        <v>137.6</v>
      </c>
      <c r="L119" s="3"/>
      <c r="M119" s="39">
        <f>K119+L119</f>
        <v>137.6</v>
      </c>
      <c r="N119" s="3"/>
      <c r="O119" s="39">
        <f t="shared" si="40"/>
        <v>137.6</v>
      </c>
      <c r="P119" s="3"/>
      <c r="Q119" s="39">
        <f t="shared" si="41"/>
        <v>137.6</v>
      </c>
      <c r="R119" s="40"/>
      <c r="S119" s="40"/>
      <c r="T119" s="39">
        <f t="shared" si="50"/>
        <v>137.6</v>
      </c>
      <c r="U119" s="40"/>
      <c r="V119" s="40"/>
      <c r="W119" s="39">
        <f t="shared" si="18"/>
        <v>137.6</v>
      </c>
      <c r="X119" s="40"/>
      <c r="Y119" s="40"/>
      <c r="Z119" s="39">
        <f t="shared" si="19"/>
        <v>137.6</v>
      </c>
      <c r="AA119" s="40"/>
      <c r="AB119" s="40"/>
      <c r="AC119" s="39">
        <f t="shared" si="53"/>
        <v>137.6</v>
      </c>
      <c r="AD119" s="40"/>
      <c r="AE119" s="40"/>
      <c r="AF119" s="39">
        <f t="shared" si="49"/>
        <v>137.6</v>
      </c>
      <c r="AG119" s="40"/>
      <c r="AH119" s="40"/>
      <c r="AI119" s="39">
        <f t="shared" si="54"/>
        <v>137.6</v>
      </c>
      <c r="AJ119" s="40"/>
      <c r="AK119" s="40"/>
      <c r="AL119" s="39">
        <f t="shared" si="55"/>
        <v>137.6</v>
      </c>
      <c r="AM119" s="40"/>
      <c r="AN119" s="40"/>
      <c r="AO119" s="39">
        <f t="shared" si="56"/>
        <v>137.6</v>
      </c>
    </row>
    <row r="120" spans="1:42" ht="55.15" customHeight="1" x14ac:dyDescent="0.25">
      <c r="A120" s="189" t="s">
        <v>134</v>
      </c>
      <c r="B120" s="190"/>
      <c r="C120" s="191"/>
      <c r="D120" s="63" t="s">
        <v>254</v>
      </c>
      <c r="E120" s="228" t="s">
        <v>262</v>
      </c>
      <c r="F120" s="229"/>
      <c r="G120" s="229"/>
      <c r="H120" s="230"/>
      <c r="I120" s="111">
        <v>464.3</v>
      </c>
      <c r="J120" s="3"/>
      <c r="K120" s="39">
        <f t="shared" si="51"/>
        <v>464.3</v>
      </c>
      <c r="L120" s="80"/>
      <c r="M120" s="39">
        <f t="shared" si="52"/>
        <v>464.3</v>
      </c>
      <c r="N120" s="3"/>
      <c r="O120" s="39">
        <f t="shared" si="40"/>
        <v>464.3</v>
      </c>
      <c r="P120" s="3"/>
      <c r="Q120" s="39">
        <f t="shared" si="41"/>
        <v>464.3</v>
      </c>
      <c r="R120" s="40"/>
      <c r="S120" s="40"/>
      <c r="T120" s="39">
        <f t="shared" si="50"/>
        <v>464.3</v>
      </c>
      <c r="U120" s="40"/>
      <c r="V120" s="40"/>
      <c r="W120" s="39">
        <f t="shared" si="18"/>
        <v>464.3</v>
      </c>
      <c r="X120" s="40"/>
      <c r="Y120" s="40"/>
      <c r="Z120" s="39">
        <f t="shared" si="19"/>
        <v>464.3</v>
      </c>
      <c r="AA120" s="40"/>
      <c r="AB120" s="40"/>
      <c r="AC120" s="39">
        <f t="shared" si="53"/>
        <v>464.3</v>
      </c>
      <c r="AD120" s="40"/>
      <c r="AE120" s="40"/>
      <c r="AF120" s="39">
        <f t="shared" si="49"/>
        <v>464.3</v>
      </c>
      <c r="AG120" s="40"/>
      <c r="AH120" s="40"/>
      <c r="AI120" s="39">
        <f t="shared" si="54"/>
        <v>464.3</v>
      </c>
      <c r="AJ120" s="40"/>
      <c r="AK120" s="40"/>
      <c r="AL120" s="39">
        <f t="shared" si="55"/>
        <v>464.3</v>
      </c>
      <c r="AM120" s="40"/>
      <c r="AN120" s="40"/>
      <c r="AO120" s="39">
        <f t="shared" si="56"/>
        <v>464.3</v>
      </c>
      <c r="AP120" s="132"/>
    </row>
    <row r="121" spans="1:42" ht="57" hidden="1" customHeight="1" x14ac:dyDescent="0.3">
      <c r="A121" s="189" t="s">
        <v>234</v>
      </c>
      <c r="B121" s="190"/>
      <c r="C121" s="191"/>
      <c r="D121" s="63" t="s">
        <v>260</v>
      </c>
      <c r="E121" s="149" t="s">
        <v>261</v>
      </c>
      <c r="F121" s="169"/>
      <c r="G121" s="169"/>
      <c r="H121" s="169"/>
      <c r="I121" s="70"/>
      <c r="J121" s="3"/>
      <c r="K121" s="39">
        <f t="shared" si="51"/>
        <v>0</v>
      </c>
      <c r="L121" s="3"/>
      <c r="M121" s="39">
        <f t="shared" si="52"/>
        <v>0</v>
      </c>
      <c r="N121" s="3"/>
      <c r="O121" s="39">
        <f t="shared" si="40"/>
        <v>0</v>
      </c>
      <c r="P121" s="3"/>
      <c r="Q121" s="39">
        <f t="shared" si="41"/>
        <v>0</v>
      </c>
      <c r="R121" s="40"/>
      <c r="S121" s="40"/>
      <c r="T121" s="39">
        <f t="shared" si="50"/>
        <v>0</v>
      </c>
      <c r="U121" s="40"/>
      <c r="V121" s="40"/>
      <c r="W121" s="39">
        <f t="shared" si="18"/>
        <v>0</v>
      </c>
      <c r="X121" s="40"/>
      <c r="Y121" s="40"/>
      <c r="Z121" s="39">
        <f t="shared" si="19"/>
        <v>0</v>
      </c>
      <c r="AA121" s="40"/>
      <c r="AB121" s="40"/>
      <c r="AC121" s="39">
        <f t="shared" si="53"/>
        <v>0</v>
      </c>
      <c r="AD121" s="40"/>
      <c r="AE121" s="40"/>
      <c r="AF121" s="39">
        <f t="shared" si="49"/>
        <v>0</v>
      </c>
      <c r="AG121" s="40"/>
      <c r="AH121" s="40"/>
      <c r="AI121" s="39">
        <f t="shared" si="54"/>
        <v>0</v>
      </c>
      <c r="AJ121" s="40"/>
      <c r="AK121" s="40"/>
      <c r="AL121" s="39">
        <f t="shared" si="55"/>
        <v>0</v>
      </c>
      <c r="AM121" s="40"/>
      <c r="AN121" s="40"/>
      <c r="AO121" s="39">
        <f t="shared" si="56"/>
        <v>0</v>
      </c>
    </row>
    <row r="122" spans="1:42" ht="39" hidden="1" customHeight="1" x14ac:dyDescent="0.3">
      <c r="A122" s="189" t="s">
        <v>234</v>
      </c>
      <c r="B122" s="190"/>
      <c r="C122" s="191"/>
      <c r="D122" s="63" t="s">
        <v>275</v>
      </c>
      <c r="E122" s="138" t="s">
        <v>276</v>
      </c>
      <c r="F122" s="192"/>
      <c r="G122" s="192"/>
      <c r="H122" s="193"/>
      <c r="I122" s="57"/>
      <c r="J122" s="3"/>
      <c r="K122" s="39"/>
      <c r="L122" s="3"/>
      <c r="M122" s="39"/>
      <c r="N122" s="3"/>
      <c r="O122" s="39">
        <f t="shared" si="40"/>
        <v>0</v>
      </c>
      <c r="P122" s="3"/>
      <c r="Q122" s="39">
        <f t="shared" si="41"/>
        <v>0</v>
      </c>
      <c r="R122" s="40"/>
      <c r="S122" s="40"/>
      <c r="T122" s="39">
        <f t="shared" si="50"/>
        <v>0</v>
      </c>
      <c r="U122" s="40"/>
      <c r="V122" s="40"/>
      <c r="W122" s="39">
        <f t="shared" si="18"/>
        <v>0</v>
      </c>
      <c r="X122" s="40"/>
      <c r="Y122" s="40"/>
      <c r="Z122" s="39">
        <f t="shared" si="19"/>
        <v>0</v>
      </c>
      <c r="AA122" s="40"/>
      <c r="AB122" s="40"/>
      <c r="AC122" s="39">
        <f t="shared" si="53"/>
        <v>0</v>
      </c>
      <c r="AD122" s="40"/>
      <c r="AE122" s="40"/>
      <c r="AF122" s="39">
        <f t="shared" si="49"/>
        <v>0</v>
      </c>
      <c r="AG122" s="40"/>
      <c r="AH122" s="40"/>
      <c r="AI122" s="39">
        <f t="shared" si="54"/>
        <v>0</v>
      </c>
      <c r="AJ122" s="40"/>
      <c r="AK122" s="40"/>
      <c r="AL122" s="39">
        <f t="shared" si="55"/>
        <v>0</v>
      </c>
      <c r="AM122" s="40"/>
      <c r="AN122" s="40"/>
      <c r="AO122" s="39">
        <f t="shared" si="56"/>
        <v>0</v>
      </c>
    </row>
    <row r="123" spans="1:42" ht="39" hidden="1" customHeight="1" x14ac:dyDescent="0.3">
      <c r="A123" s="189" t="s">
        <v>234</v>
      </c>
      <c r="B123" s="190"/>
      <c r="C123" s="191"/>
      <c r="D123" s="96" t="s">
        <v>277</v>
      </c>
      <c r="E123" s="138" t="s">
        <v>278</v>
      </c>
      <c r="F123" s="192"/>
      <c r="G123" s="192"/>
      <c r="H123" s="193"/>
      <c r="I123" s="57"/>
      <c r="J123" s="3"/>
      <c r="K123" s="39">
        <f t="shared" si="51"/>
        <v>0</v>
      </c>
      <c r="L123" s="3"/>
      <c r="M123" s="39">
        <f t="shared" si="52"/>
        <v>0</v>
      </c>
      <c r="N123" s="3"/>
      <c r="O123" s="39">
        <f t="shared" si="40"/>
        <v>0</v>
      </c>
      <c r="P123" s="3"/>
      <c r="Q123" s="39">
        <f t="shared" si="41"/>
        <v>0</v>
      </c>
      <c r="R123" s="40"/>
      <c r="S123" s="40"/>
      <c r="T123" s="39">
        <f t="shared" si="50"/>
        <v>0</v>
      </c>
      <c r="U123" s="40"/>
      <c r="V123" s="40"/>
      <c r="W123" s="39">
        <f t="shared" si="18"/>
        <v>0</v>
      </c>
      <c r="X123" s="40"/>
      <c r="Y123" s="40"/>
      <c r="Z123" s="39">
        <f t="shared" si="19"/>
        <v>0</v>
      </c>
      <c r="AA123" s="40"/>
      <c r="AB123" s="40"/>
      <c r="AC123" s="39">
        <f t="shared" si="53"/>
        <v>0</v>
      </c>
      <c r="AD123" s="40"/>
      <c r="AE123" s="40"/>
      <c r="AF123" s="39">
        <f t="shared" si="49"/>
        <v>0</v>
      </c>
      <c r="AG123" s="40"/>
      <c r="AH123" s="40"/>
      <c r="AI123" s="39">
        <f t="shared" si="54"/>
        <v>0</v>
      </c>
      <c r="AJ123" s="40"/>
      <c r="AK123" s="40"/>
      <c r="AL123" s="39">
        <f t="shared" si="55"/>
        <v>0</v>
      </c>
      <c r="AM123" s="40"/>
      <c r="AN123" s="40"/>
      <c r="AO123" s="39">
        <f t="shared" si="56"/>
        <v>0</v>
      </c>
    </row>
    <row r="124" spans="1:42" ht="54.6" hidden="1" customHeight="1" x14ac:dyDescent="0.3">
      <c r="A124" s="189" t="s">
        <v>282</v>
      </c>
      <c r="B124" s="219"/>
      <c r="C124" s="220"/>
      <c r="D124" s="96" t="s">
        <v>223</v>
      </c>
      <c r="E124" s="138" t="s">
        <v>280</v>
      </c>
      <c r="F124" s="192"/>
      <c r="G124" s="192"/>
      <c r="H124" s="193"/>
      <c r="I124" s="57"/>
      <c r="J124" s="3"/>
      <c r="K124" s="39"/>
      <c r="L124" s="3"/>
      <c r="M124" s="39"/>
      <c r="N124" s="3"/>
      <c r="O124" s="39"/>
      <c r="P124" s="3"/>
      <c r="Q124" s="39">
        <f t="shared" si="41"/>
        <v>0</v>
      </c>
      <c r="R124" s="40"/>
      <c r="S124" s="40"/>
      <c r="T124" s="39">
        <f t="shared" si="50"/>
        <v>0</v>
      </c>
      <c r="U124" s="40"/>
      <c r="V124" s="40"/>
      <c r="W124" s="60">
        <f t="shared" si="18"/>
        <v>0</v>
      </c>
      <c r="X124" s="57"/>
      <c r="Y124" s="57"/>
      <c r="Z124" s="60">
        <f t="shared" si="19"/>
        <v>0</v>
      </c>
      <c r="AA124" s="40"/>
      <c r="AB124" s="40"/>
      <c r="AC124" s="39">
        <f t="shared" si="53"/>
        <v>0</v>
      </c>
      <c r="AD124" s="40"/>
      <c r="AE124" s="40"/>
      <c r="AF124" s="39">
        <f t="shared" si="49"/>
        <v>0</v>
      </c>
      <c r="AG124" s="40"/>
      <c r="AH124" s="40"/>
      <c r="AI124" s="39">
        <f t="shared" si="54"/>
        <v>0</v>
      </c>
      <c r="AJ124" s="40"/>
      <c r="AK124" s="40"/>
      <c r="AL124" s="39">
        <f t="shared" si="55"/>
        <v>0</v>
      </c>
      <c r="AM124" s="40"/>
      <c r="AN124" s="40"/>
      <c r="AO124" s="39">
        <f t="shared" si="56"/>
        <v>0</v>
      </c>
    </row>
    <row r="125" spans="1:42" ht="46.15" hidden="1" customHeight="1" x14ac:dyDescent="0.3">
      <c r="A125" s="150" t="s">
        <v>139</v>
      </c>
      <c r="B125" s="150"/>
      <c r="C125" s="150"/>
      <c r="D125" s="101"/>
      <c r="E125" s="194" t="s">
        <v>272</v>
      </c>
      <c r="F125" s="194"/>
      <c r="G125" s="194"/>
      <c r="H125" s="194"/>
      <c r="I125" s="129"/>
      <c r="J125" s="130"/>
      <c r="K125" s="129">
        <f t="shared" si="51"/>
        <v>0</v>
      </c>
      <c r="L125" s="130"/>
      <c r="M125" s="102">
        <f t="shared" si="52"/>
        <v>0</v>
      </c>
      <c r="N125" s="80"/>
      <c r="O125" s="39">
        <f t="shared" si="40"/>
        <v>0</v>
      </c>
      <c r="P125" s="3"/>
      <c r="Q125" s="39">
        <f t="shared" si="41"/>
        <v>0</v>
      </c>
      <c r="R125" s="40"/>
      <c r="S125" s="40"/>
      <c r="T125" s="39">
        <f t="shared" si="50"/>
        <v>0</v>
      </c>
      <c r="U125" s="40"/>
      <c r="V125" s="40"/>
      <c r="W125" s="39">
        <f t="shared" si="18"/>
        <v>0</v>
      </c>
      <c r="X125" s="40"/>
      <c r="Y125" s="40"/>
      <c r="Z125" s="39">
        <f t="shared" si="19"/>
        <v>0</v>
      </c>
      <c r="AA125" s="40"/>
      <c r="AB125" s="40"/>
      <c r="AC125" s="39">
        <f t="shared" si="53"/>
        <v>0</v>
      </c>
      <c r="AD125" s="40"/>
      <c r="AE125" s="40"/>
      <c r="AF125" s="39">
        <f t="shared" si="49"/>
        <v>0</v>
      </c>
      <c r="AG125" s="40"/>
      <c r="AH125" s="40"/>
      <c r="AI125" s="39">
        <f t="shared" si="54"/>
        <v>0</v>
      </c>
      <c r="AJ125" s="40"/>
      <c r="AK125" s="40"/>
      <c r="AL125" s="39">
        <f t="shared" si="55"/>
        <v>0</v>
      </c>
      <c r="AM125" s="40"/>
      <c r="AN125" s="40"/>
      <c r="AO125" s="39">
        <f t="shared" si="56"/>
        <v>0</v>
      </c>
    </row>
    <row r="126" spans="1:42" ht="1.1499999999999999" hidden="1" customHeight="1" x14ac:dyDescent="0.3">
      <c r="A126" s="222" t="s">
        <v>161</v>
      </c>
      <c r="B126" s="223"/>
      <c r="C126" s="224"/>
      <c r="D126" s="101"/>
      <c r="E126" s="225" t="s">
        <v>211</v>
      </c>
      <c r="F126" s="226"/>
      <c r="G126" s="226"/>
      <c r="H126" s="227"/>
      <c r="I126" s="57"/>
      <c r="J126" s="3"/>
      <c r="K126" s="39"/>
      <c r="L126" s="3"/>
      <c r="M126" s="39"/>
      <c r="N126" s="3"/>
      <c r="O126" s="39"/>
      <c r="P126" s="3"/>
      <c r="Q126" s="39">
        <f t="shared" si="41"/>
        <v>0</v>
      </c>
      <c r="R126" s="40"/>
      <c r="S126" s="40"/>
      <c r="T126" s="62">
        <f t="shared" si="50"/>
        <v>0</v>
      </c>
      <c r="U126" s="62"/>
      <c r="V126" s="62"/>
      <c r="W126" s="62">
        <f t="shared" si="18"/>
        <v>0</v>
      </c>
      <c r="X126" s="40"/>
      <c r="Y126" s="40"/>
      <c r="Z126" s="39">
        <f t="shared" si="19"/>
        <v>0</v>
      </c>
      <c r="AA126" s="40"/>
      <c r="AB126" s="40"/>
      <c r="AC126" s="39">
        <f t="shared" si="53"/>
        <v>0</v>
      </c>
      <c r="AD126" s="40"/>
      <c r="AE126" s="40"/>
      <c r="AF126" s="39">
        <f t="shared" si="49"/>
        <v>0</v>
      </c>
      <c r="AG126" s="40"/>
      <c r="AH126" s="40"/>
      <c r="AI126" s="39">
        <f t="shared" si="54"/>
        <v>0</v>
      </c>
      <c r="AJ126" s="40"/>
      <c r="AK126" s="40"/>
      <c r="AL126" s="39">
        <f t="shared" si="55"/>
        <v>0</v>
      </c>
      <c r="AM126" s="40"/>
      <c r="AN126" s="40"/>
      <c r="AO126" s="39">
        <f t="shared" si="56"/>
        <v>0</v>
      </c>
    </row>
    <row r="127" spans="1:42" s="87" customFormat="1" ht="19.5" customHeight="1" x14ac:dyDescent="0.3">
      <c r="A127" s="188"/>
      <c r="B127" s="152"/>
      <c r="C127" s="152"/>
      <c r="D127" s="123"/>
      <c r="E127" s="188" t="s">
        <v>82</v>
      </c>
      <c r="F127" s="188"/>
      <c r="G127" s="188"/>
      <c r="H127" s="188"/>
      <c r="I127" s="71">
        <f>I13+I52</f>
        <v>707675.2</v>
      </c>
      <c r="J127" s="44">
        <f t="shared" ref="J127:AO127" si="59">J13+J52</f>
        <v>0</v>
      </c>
      <c r="K127" s="44">
        <f t="shared" si="59"/>
        <v>707675.2</v>
      </c>
      <c r="L127" s="72">
        <f>L13+L52</f>
        <v>0</v>
      </c>
      <c r="M127" s="44">
        <f t="shared" si="59"/>
        <v>707675.2</v>
      </c>
      <c r="N127" s="72">
        <f>N13+N52</f>
        <v>0</v>
      </c>
      <c r="O127" s="44">
        <f t="shared" si="59"/>
        <v>707675.2</v>
      </c>
      <c r="P127" s="72">
        <f>P13+P52</f>
        <v>0</v>
      </c>
      <c r="Q127" s="44">
        <f t="shared" si="59"/>
        <v>707675.2</v>
      </c>
      <c r="R127" s="44">
        <f t="shared" si="59"/>
        <v>0</v>
      </c>
      <c r="S127" s="44">
        <f t="shared" si="59"/>
        <v>0</v>
      </c>
      <c r="T127" s="44">
        <f t="shared" si="59"/>
        <v>707675.2</v>
      </c>
      <c r="U127" s="44">
        <f t="shared" si="59"/>
        <v>0</v>
      </c>
      <c r="V127" s="44">
        <f t="shared" si="59"/>
        <v>0</v>
      </c>
      <c r="W127" s="44">
        <f t="shared" si="59"/>
        <v>707675.2</v>
      </c>
      <c r="X127" s="44">
        <f t="shared" si="59"/>
        <v>0</v>
      </c>
      <c r="Y127" s="44">
        <f t="shared" si="59"/>
        <v>0</v>
      </c>
      <c r="Z127" s="44">
        <f t="shared" si="59"/>
        <v>707675.2</v>
      </c>
      <c r="AA127" s="44">
        <f>AA13+AA52</f>
        <v>0</v>
      </c>
      <c r="AB127" s="44">
        <f t="shared" si="59"/>
        <v>0</v>
      </c>
      <c r="AC127" s="44">
        <f t="shared" si="59"/>
        <v>707675.2</v>
      </c>
      <c r="AD127" s="44">
        <f t="shared" si="59"/>
        <v>0</v>
      </c>
      <c r="AE127" s="44">
        <f t="shared" si="59"/>
        <v>0</v>
      </c>
      <c r="AF127" s="44">
        <f t="shared" si="59"/>
        <v>707675.2</v>
      </c>
      <c r="AG127" s="44">
        <f t="shared" si="59"/>
        <v>0</v>
      </c>
      <c r="AH127" s="44">
        <f t="shared" si="59"/>
        <v>0</v>
      </c>
      <c r="AI127" s="44">
        <f t="shared" si="59"/>
        <v>707675.2</v>
      </c>
      <c r="AJ127" s="44">
        <f t="shared" si="59"/>
        <v>0</v>
      </c>
      <c r="AK127" s="44">
        <f t="shared" si="59"/>
        <v>0</v>
      </c>
      <c r="AL127" s="44">
        <f t="shared" si="59"/>
        <v>707675.2</v>
      </c>
      <c r="AM127" s="44">
        <f t="shared" si="59"/>
        <v>0</v>
      </c>
      <c r="AN127" s="44">
        <f t="shared" si="59"/>
        <v>0</v>
      </c>
      <c r="AO127" s="44">
        <f t="shared" si="59"/>
        <v>707675.2</v>
      </c>
    </row>
    <row r="128" spans="1:42" ht="23.25" customHeight="1" x14ac:dyDescent="0.25">
      <c r="G128" s="13"/>
      <c r="H128" s="13"/>
      <c r="I128" s="29"/>
      <c r="J128" s="29"/>
      <c r="K128" s="29"/>
      <c r="L128" s="15"/>
      <c r="M128" s="16"/>
      <c r="N128" s="15"/>
      <c r="O128" s="16"/>
      <c r="P128" s="15"/>
      <c r="Q128" s="16"/>
      <c r="R128" s="15"/>
      <c r="S128" s="15"/>
      <c r="T128" s="16"/>
      <c r="U128" s="15"/>
      <c r="V128" s="17"/>
      <c r="W128" s="15"/>
      <c r="X128" s="17"/>
      <c r="Y128" s="15"/>
      <c r="Z128" s="17"/>
      <c r="AA128" s="15"/>
      <c r="AB128" s="17"/>
      <c r="AC128" s="15"/>
    </row>
    <row r="130" spans="23:23" x14ac:dyDescent="0.25">
      <c r="W130" s="2"/>
    </row>
  </sheetData>
  <mergeCells count="275">
    <mergeCell ref="A126:C126"/>
    <mergeCell ref="E126:H126"/>
    <mergeCell ref="A121:C121"/>
    <mergeCell ref="E120:H120"/>
    <mergeCell ref="A120:C120"/>
    <mergeCell ref="A13:C13"/>
    <mergeCell ref="A65:C65"/>
    <mergeCell ref="E65:H65"/>
    <mergeCell ref="A18:C18"/>
    <mergeCell ref="A26:C26"/>
    <mergeCell ref="E27:H27"/>
    <mergeCell ref="E17:H17"/>
    <mergeCell ref="A24:C24"/>
    <mergeCell ref="E31:H31"/>
    <mergeCell ref="E48:H48"/>
    <mergeCell ref="A47:C47"/>
    <mergeCell ref="E46:H46"/>
    <mergeCell ref="A46:C46"/>
    <mergeCell ref="E40:H40"/>
    <mergeCell ref="A35:C35"/>
    <mergeCell ref="A33:C33"/>
    <mergeCell ref="E25:H25"/>
    <mergeCell ref="E39:H39"/>
    <mergeCell ref="E35:H35"/>
    <mergeCell ref="A124:C124"/>
    <mergeCell ref="E124:H124"/>
    <mergeCell ref="A12:C12"/>
    <mergeCell ref="A14:C14"/>
    <mergeCell ref="A32:C32"/>
    <mergeCell ref="A17:C17"/>
    <mergeCell ref="A15:C15"/>
    <mergeCell ref="A31:C31"/>
    <mergeCell ref="E32:H32"/>
    <mergeCell ref="E33:H33"/>
    <mergeCell ref="A45:C45"/>
    <mergeCell ref="E45:H45"/>
    <mergeCell ref="A39:C39"/>
    <mergeCell ref="E44:H44"/>
    <mergeCell ref="A44:C44"/>
    <mergeCell ref="A36:C36"/>
    <mergeCell ref="A38:C38"/>
    <mergeCell ref="A37:C37"/>
    <mergeCell ref="A21:C21"/>
    <mergeCell ref="A27:C27"/>
    <mergeCell ref="A16:C16"/>
    <mergeCell ref="A22:C22"/>
    <mergeCell ref="A30:C30"/>
    <mergeCell ref="A23:C23"/>
    <mergeCell ref="A28:C28"/>
    <mergeCell ref="A29:C29"/>
    <mergeCell ref="A87:C87"/>
    <mergeCell ref="A88:C88"/>
    <mergeCell ref="A19:C19"/>
    <mergeCell ref="A25:C25"/>
    <mergeCell ref="A43:C43"/>
    <mergeCell ref="A40:C40"/>
    <mergeCell ref="A20:C20"/>
    <mergeCell ref="A42:C42"/>
    <mergeCell ref="A54:C54"/>
    <mergeCell ref="A66:C66"/>
    <mergeCell ref="A34:C34"/>
    <mergeCell ref="A82:C82"/>
    <mergeCell ref="A72:C72"/>
    <mergeCell ref="A51:C51"/>
    <mergeCell ref="A64:C64"/>
    <mergeCell ref="A63:C63"/>
    <mergeCell ref="A91:C91"/>
    <mergeCell ref="A56:C56"/>
    <mergeCell ref="A60:C60"/>
    <mergeCell ref="A55:C55"/>
    <mergeCell ref="A57:C57"/>
    <mergeCell ref="E57:H57"/>
    <mergeCell ref="A83:C83"/>
    <mergeCell ref="E59:H59"/>
    <mergeCell ref="E60:H60"/>
    <mergeCell ref="E69:H69"/>
    <mergeCell ref="E70:H70"/>
    <mergeCell ref="A58:C58"/>
    <mergeCell ref="E58:H58"/>
    <mergeCell ref="A81:C81"/>
    <mergeCell ref="E81:H81"/>
    <mergeCell ref="A79:C79"/>
    <mergeCell ref="E79:H79"/>
    <mergeCell ref="A80:C80"/>
    <mergeCell ref="E80:H80"/>
    <mergeCell ref="E66:H66"/>
    <mergeCell ref="A67:C67"/>
    <mergeCell ref="E67:H67"/>
    <mergeCell ref="E90:H90"/>
    <mergeCell ref="E82:H82"/>
    <mergeCell ref="A94:C94"/>
    <mergeCell ref="A95:C95"/>
    <mergeCell ref="E71:H71"/>
    <mergeCell ref="A102:C102"/>
    <mergeCell ref="A75:C75"/>
    <mergeCell ref="E75:H75"/>
    <mergeCell ref="A76:C76"/>
    <mergeCell ref="E76:H76"/>
    <mergeCell ref="E103:H103"/>
    <mergeCell ref="E95:H95"/>
    <mergeCell ref="E91:H91"/>
    <mergeCell ref="E99:H99"/>
    <mergeCell ref="E94:H94"/>
    <mergeCell ref="E92:H92"/>
    <mergeCell ref="E97:H97"/>
    <mergeCell ref="A98:C98"/>
    <mergeCell ref="E98:H98"/>
    <mergeCell ref="A96:C96"/>
    <mergeCell ref="E96:H96"/>
    <mergeCell ref="E100:H100"/>
    <mergeCell ref="A85:C85"/>
    <mergeCell ref="E74:H74"/>
    <mergeCell ref="A77:C77"/>
    <mergeCell ref="A100:C100"/>
    <mergeCell ref="A114:C114"/>
    <mergeCell ref="E114:H114"/>
    <mergeCell ref="A107:C107"/>
    <mergeCell ref="E107:H107"/>
    <mergeCell ref="A104:C104"/>
    <mergeCell ref="E105:H105"/>
    <mergeCell ref="A105:C105"/>
    <mergeCell ref="A119:C119"/>
    <mergeCell ref="E119:H119"/>
    <mergeCell ref="A106:C106"/>
    <mergeCell ref="E106:H106"/>
    <mergeCell ref="A116:C116"/>
    <mergeCell ref="E116:H116"/>
    <mergeCell ref="A117:C117"/>
    <mergeCell ref="E117:H117"/>
    <mergeCell ref="A112:C112"/>
    <mergeCell ref="E112:H112"/>
    <mergeCell ref="A115:C115"/>
    <mergeCell ref="E115:H115"/>
    <mergeCell ref="A113:C113"/>
    <mergeCell ref="E113:H113"/>
    <mergeCell ref="A118:C118"/>
    <mergeCell ref="E118:H118"/>
    <mergeCell ref="A101:C101"/>
    <mergeCell ref="E102:H102"/>
    <mergeCell ref="E101:H101"/>
    <mergeCell ref="A99:C99"/>
    <mergeCell ref="A97:C97"/>
    <mergeCell ref="A127:C127"/>
    <mergeCell ref="E127:H127"/>
    <mergeCell ref="A109:C109"/>
    <mergeCell ref="E109:H109"/>
    <mergeCell ref="A110:C110"/>
    <mergeCell ref="E104:H104"/>
    <mergeCell ref="A108:C108"/>
    <mergeCell ref="E108:H108"/>
    <mergeCell ref="E111:H111"/>
    <mergeCell ref="A111:C111"/>
    <mergeCell ref="A123:C123"/>
    <mergeCell ref="E123:H123"/>
    <mergeCell ref="A125:C125"/>
    <mergeCell ref="E125:H125"/>
    <mergeCell ref="A122:C122"/>
    <mergeCell ref="E122:H122"/>
    <mergeCell ref="E121:H121"/>
    <mergeCell ref="A103:C103"/>
    <mergeCell ref="E110:H110"/>
    <mergeCell ref="G1:AO1"/>
    <mergeCell ref="G3:AO3"/>
    <mergeCell ref="G5:AO5"/>
    <mergeCell ref="G2:AO2"/>
    <mergeCell ref="G4:AB4"/>
    <mergeCell ref="AN10:AN11"/>
    <mergeCell ref="AO10:AO11"/>
    <mergeCell ref="T10:T11"/>
    <mergeCell ref="R10:R11"/>
    <mergeCell ref="AM10:AM11"/>
    <mergeCell ref="AK10:AK11"/>
    <mergeCell ref="AC10:AC11"/>
    <mergeCell ref="O10:O11"/>
    <mergeCell ref="U10:U11"/>
    <mergeCell ref="V10:V11"/>
    <mergeCell ref="AJ10:AJ11"/>
    <mergeCell ref="A7:I7"/>
    <mergeCell ref="H8:I8"/>
    <mergeCell ref="AL10:AL11"/>
    <mergeCell ref="M10:M11"/>
    <mergeCell ref="AG10:AG11"/>
    <mergeCell ref="A10:C11"/>
    <mergeCell ref="D10:D11"/>
    <mergeCell ref="AH10:AH11"/>
    <mergeCell ref="AI10:AI11"/>
    <mergeCell ref="AD10:AD11"/>
    <mergeCell ref="AE10:AE11"/>
    <mergeCell ref="AF10:AF11"/>
    <mergeCell ref="AA10:AA11"/>
    <mergeCell ref="Z10:Z11"/>
    <mergeCell ref="AB10:AB11"/>
    <mergeCell ref="Y10:Y11"/>
    <mergeCell ref="E28:H28"/>
    <mergeCell ref="X10:X11"/>
    <mergeCell ref="N10:N11"/>
    <mergeCell ref="W10:W11"/>
    <mergeCell ref="P10:P11"/>
    <mergeCell ref="I10:I11"/>
    <mergeCell ref="E12:H12"/>
    <mergeCell ref="E24:H24"/>
    <mergeCell ref="E23:H23"/>
    <mergeCell ref="E18:H18"/>
    <mergeCell ref="E19:H19"/>
    <mergeCell ref="E22:H22"/>
    <mergeCell ref="E20:H20"/>
    <mergeCell ref="E26:H26"/>
    <mergeCell ref="E14:H14"/>
    <mergeCell ref="E16:H16"/>
    <mergeCell ref="Q10:Q11"/>
    <mergeCell ref="S10:S11"/>
    <mergeCell ref="J10:J11"/>
    <mergeCell ref="K10:K11"/>
    <mergeCell ref="L10:L11"/>
    <mergeCell ref="E21:H21"/>
    <mergeCell ref="E15:H15"/>
    <mergeCell ref="E13:H13"/>
    <mergeCell ref="E10:H11"/>
    <mergeCell ref="A93:C93"/>
    <mergeCell ref="A61:C61"/>
    <mergeCell ref="A74:C74"/>
    <mergeCell ref="A69:C69"/>
    <mergeCell ref="E78:H78"/>
    <mergeCell ref="E77:H77"/>
    <mergeCell ref="A70:C70"/>
    <mergeCell ref="A71:C71"/>
    <mergeCell ref="A84:C84"/>
    <mergeCell ref="E84:H84"/>
    <mergeCell ref="A78:C78"/>
    <mergeCell ref="A90:C90"/>
    <mergeCell ref="A89:C89"/>
    <mergeCell ref="E89:H89"/>
    <mergeCell ref="A86:C86"/>
    <mergeCell ref="E88:H88"/>
    <mergeCell ref="E68:H68"/>
    <mergeCell ref="E93:H93"/>
    <mergeCell ref="E85:H85"/>
    <mergeCell ref="E83:H83"/>
    <mergeCell ref="A68:C68"/>
    <mergeCell ref="E86:H86"/>
    <mergeCell ref="E87:H87"/>
    <mergeCell ref="A92:C92"/>
    <mergeCell ref="E29:H29"/>
    <mergeCell ref="E30:H30"/>
    <mergeCell ref="E53:H53"/>
    <mergeCell ref="E54:H54"/>
    <mergeCell ref="A53:C53"/>
    <mergeCell ref="A50:C50"/>
    <mergeCell ref="E49:H49"/>
    <mergeCell ref="A49:C49"/>
    <mergeCell ref="A48:C48"/>
    <mergeCell ref="A52:C52"/>
    <mergeCell ref="E50:H50"/>
    <mergeCell ref="E47:H47"/>
    <mergeCell ref="E38:H38"/>
    <mergeCell ref="E43:H43"/>
    <mergeCell ref="E37:H37"/>
    <mergeCell ref="E36:H36"/>
    <mergeCell ref="E42:H42"/>
    <mergeCell ref="A41:C41"/>
    <mergeCell ref="E41:H41"/>
    <mergeCell ref="E51:H51"/>
    <mergeCell ref="E72:H72"/>
    <mergeCell ref="A73:C73"/>
    <mergeCell ref="E73:H73"/>
    <mergeCell ref="E34:H34"/>
    <mergeCell ref="E52:H52"/>
    <mergeCell ref="E61:H61"/>
    <mergeCell ref="E55:H55"/>
    <mergeCell ref="E56:H56"/>
    <mergeCell ref="A59:C59"/>
    <mergeCell ref="A62:C62"/>
    <mergeCell ref="E62:H62"/>
    <mergeCell ref="E64:H64"/>
    <mergeCell ref="E63:H63"/>
  </mergeCells>
  <phoneticPr fontId="0" type="noConversion"/>
  <conditionalFormatting sqref="D86">
    <cfRule type="duplicateValues" dxfId="1" priority="2"/>
  </conditionalFormatting>
  <conditionalFormatting sqref="D86">
    <cfRule type="duplicateValues" dxfId="0" priority="1"/>
  </conditionalFormatting>
  <pageMargins left="0.70866141732283472" right="0.19685039370078741" top="0.15748031496062992" bottom="0.15748031496062992" header="0.15748031496062992" footer="0.15748031496062992"/>
  <pageSetup paperSize="9" scale="94" fitToHeight="4" orientation="portrait" r:id="rId1"/>
  <colBreaks count="1" manualBreakCount="1">
    <brk id="11" max="10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tabSelected="1" workbookViewId="0">
      <selection activeCell="G3" sqref="G3:J3"/>
    </sheetView>
  </sheetViews>
  <sheetFormatPr defaultRowHeight="15" x14ac:dyDescent="0.25"/>
  <cols>
    <col min="1" max="1" width="9.28515625" customWidth="1"/>
    <col min="3" max="3" width="3.7109375" customWidth="1"/>
    <col min="4" max="4" width="7.28515625" customWidth="1"/>
    <col min="5" max="5" width="21.28515625" customWidth="1"/>
    <col min="8" max="8" width="10.42578125" customWidth="1"/>
    <col min="9" max="9" width="13.28515625" customWidth="1"/>
    <col min="10" max="10" width="14.28515625" customWidth="1"/>
    <col min="11" max="11" width="11.7109375" hidden="1" customWidth="1"/>
    <col min="12" max="12" width="11.28515625" hidden="1" customWidth="1"/>
    <col min="13" max="13" width="0" hidden="1" customWidth="1"/>
    <col min="15" max="15" width="10.28515625" customWidth="1"/>
    <col min="16" max="16" width="10.85546875" customWidth="1"/>
    <col min="17" max="17" width="10.28515625" customWidth="1"/>
    <col min="18" max="18" width="11" customWidth="1"/>
    <col min="19" max="19" width="11.28515625" customWidth="1"/>
    <col min="21" max="23" width="11" customWidth="1"/>
    <col min="24" max="24" width="11.42578125" customWidth="1"/>
  </cols>
  <sheetData>
    <row r="1" spans="1:24" ht="18.75" x14ac:dyDescent="0.3">
      <c r="G1" s="184" t="s">
        <v>249</v>
      </c>
      <c r="H1" s="184"/>
      <c r="I1" s="184"/>
      <c r="J1" s="184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8.75" x14ac:dyDescent="0.3">
      <c r="G2" s="184" t="s">
        <v>48</v>
      </c>
      <c r="H2" s="184"/>
      <c r="I2" s="184"/>
      <c r="J2" s="184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6.149999999999999" customHeight="1" x14ac:dyDescent="0.3">
      <c r="G3" s="183" t="s">
        <v>309</v>
      </c>
      <c r="H3" s="183"/>
      <c r="I3" s="183"/>
      <c r="J3" s="183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8" hidden="1" x14ac:dyDescent="0.35">
      <c r="G4" s="264" t="s">
        <v>145</v>
      </c>
      <c r="H4" s="264"/>
      <c r="I4" s="264"/>
      <c r="J4" s="264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0.6" customHeight="1" x14ac:dyDescent="0.35">
      <c r="H5" s="260" t="s">
        <v>286</v>
      </c>
      <c r="I5" s="260"/>
      <c r="J5" s="260"/>
    </row>
    <row r="6" spans="1:24" ht="18.75" x14ac:dyDescent="0.3">
      <c r="A6" s="185" t="s">
        <v>287</v>
      </c>
      <c r="B6" s="185"/>
      <c r="C6" s="185"/>
      <c r="D6" s="185"/>
      <c r="E6" s="185"/>
      <c r="F6" s="185"/>
      <c r="G6" s="185"/>
      <c r="H6" s="185"/>
      <c r="I6" s="185"/>
    </row>
    <row r="7" spans="1:24" ht="14.45" x14ac:dyDescent="0.3">
      <c r="A7" s="1"/>
      <c r="B7" s="1"/>
      <c r="C7" s="1"/>
      <c r="D7" s="1"/>
      <c r="E7" s="1"/>
      <c r="F7" s="1"/>
      <c r="G7" s="1"/>
      <c r="H7" s="186"/>
      <c r="I7" s="186"/>
    </row>
    <row r="8" spans="1:24" x14ac:dyDescent="0.25">
      <c r="A8" s="1"/>
      <c r="B8" s="1"/>
      <c r="C8" s="1"/>
      <c r="D8" s="1"/>
      <c r="E8" s="1"/>
      <c r="F8" s="1"/>
      <c r="G8" s="1"/>
      <c r="H8" s="1"/>
      <c r="I8" s="1"/>
      <c r="J8" s="1" t="s">
        <v>0</v>
      </c>
      <c r="K8" s="1"/>
      <c r="M8" s="1"/>
      <c r="O8" s="1"/>
      <c r="Q8" s="1"/>
    </row>
    <row r="9" spans="1:24" ht="17.25" customHeight="1" x14ac:dyDescent="0.25">
      <c r="A9" s="187" t="s">
        <v>1</v>
      </c>
      <c r="B9" s="187"/>
      <c r="C9" s="187"/>
      <c r="D9" s="187" t="s">
        <v>175</v>
      </c>
      <c r="E9" s="180" t="s">
        <v>2</v>
      </c>
      <c r="F9" s="180"/>
      <c r="G9" s="180"/>
      <c r="H9" s="180"/>
      <c r="I9" s="187" t="s">
        <v>288</v>
      </c>
      <c r="J9" s="187" t="s">
        <v>289</v>
      </c>
      <c r="K9" s="244"/>
      <c r="L9" s="245"/>
      <c r="M9" s="244"/>
      <c r="N9" s="245"/>
      <c r="O9" s="244"/>
      <c r="P9" s="245"/>
      <c r="Q9" s="244"/>
      <c r="R9" s="245"/>
      <c r="S9" s="244"/>
      <c r="T9" s="245"/>
      <c r="U9" s="244"/>
      <c r="V9" s="245"/>
      <c r="W9" s="244"/>
      <c r="X9" s="244"/>
    </row>
    <row r="10" spans="1:24" ht="18" customHeight="1" x14ac:dyDescent="0.25">
      <c r="A10" s="187"/>
      <c r="B10" s="187"/>
      <c r="C10" s="187"/>
      <c r="D10" s="187"/>
      <c r="E10" s="180"/>
      <c r="F10" s="180"/>
      <c r="G10" s="180"/>
      <c r="H10" s="180"/>
      <c r="I10" s="187"/>
      <c r="J10" s="187"/>
      <c r="K10" s="244"/>
      <c r="L10" s="245"/>
      <c r="M10" s="244"/>
      <c r="N10" s="245"/>
      <c r="O10" s="244"/>
      <c r="P10" s="245"/>
      <c r="Q10" s="244"/>
      <c r="R10" s="245"/>
      <c r="S10" s="244"/>
      <c r="T10" s="245"/>
      <c r="U10" s="244"/>
      <c r="V10" s="245"/>
      <c r="W10" s="244"/>
      <c r="X10" s="244"/>
    </row>
    <row r="11" spans="1:24" ht="12" customHeight="1" x14ac:dyDescent="0.3">
      <c r="A11" s="181">
        <v>1</v>
      </c>
      <c r="B11" s="181"/>
      <c r="C11" s="181"/>
      <c r="D11" s="11">
        <v>2</v>
      </c>
      <c r="E11" s="181">
        <v>2</v>
      </c>
      <c r="F11" s="181"/>
      <c r="G11" s="181"/>
      <c r="H11" s="181"/>
      <c r="I11" s="11">
        <v>3</v>
      </c>
      <c r="J11" s="30">
        <v>4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</row>
    <row r="12" spans="1:24" ht="22.15" customHeight="1" x14ac:dyDescent="0.25">
      <c r="A12" s="155" t="s">
        <v>3</v>
      </c>
      <c r="B12" s="155"/>
      <c r="C12" s="155"/>
      <c r="D12" s="10"/>
      <c r="E12" s="152" t="s">
        <v>83</v>
      </c>
      <c r="F12" s="152"/>
      <c r="G12" s="152"/>
      <c r="H12" s="152"/>
      <c r="I12" s="120">
        <f>I13+I28</f>
        <v>169269.00000000003</v>
      </c>
      <c r="J12" s="46">
        <f>J13+J28</f>
        <v>171714.90000000002</v>
      </c>
      <c r="K12" s="16"/>
      <c r="L12" s="15"/>
      <c r="M12" s="16"/>
      <c r="N12" s="15"/>
      <c r="O12" s="16"/>
      <c r="P12" s="15"/>
      <c r="Q12" s="17"/>
      <c r="R12" s="15"/>
      <c r="S12" s="17"/>
      <c r="T12" s="15"/>
      <c r="U12" s="17"/>
      <c r="V12" s="15"/>
      <c r="W12" s="17"/>
      <c r="X12" s="15"/>
    </row>
    <row r="13" spans="1:24" ht="21" customHeight="1" x14ac:dyDescent="0.25">
      <c r="A13" s="155"/>
      <c r="B13" s="155"/>
      <c r="C13" s="155"/>
      <c r="D13" s="10"/>
      <c r="E13" s="152" t="s">
        <v>4</v>
      </c>
      <c r="F13" s="152"/>
      <c r="G13" s="152"/>
      <c r="H13" s="152"/>
      <c r="I13" s="62">
        <f>I14+I16+I21+I26+I27</f>
        <v>141694.30000000002</v>
      </c>
      <c r="J13" s="62">
        <f>J14+J16+J21+J26+J27</f>
        <v>144125.20000000001</v>
      </c>
      <c r="K13" s="16"/>
      <c r="L13" s="15"/>
      <c r="M13" s="16"/>
      <c r="N13" s="15"/>
      <c r="O13" s="16"/>
      <c r="P13" s="15"/>
      <c r="Q13" s="17"/>
      <c r="R13" s="15"/>
      <c r="S13" s="17"/>
      <c r="T13" s="15"/>
      <c r="U13" s="17"/>
      <c r="V13" s="15"/>
      <c r="W13" s="17"/>
      <c r="X13" s="15"/>
    </row>
    <row r="14" spans="1:24" ht="21.6" customHeight="1" x14ac:dyDescent="0.25">
      <c r="A14" s="155" t="s">
        <v>5</v>
      </c>
      <c r="B14" s="155"/>
      <c r="C14" s="155"/>
      <c r="D14" s="10"/>
      <c r="E14" s="156" t="s">
        <v>6</v>
      </c>
      <c r="F14" s="156"/>
      <c r="G14" s="156"/>
      <c r="H14" s="156"/>
      <c r="I14" s="39">
        <f>I15</f>
        <v>124478.3</v>
      </c>
      <c r="J14" s="39">
        <f>J15</f>
        <v>126333.3</v>
      </c>
      <c r="K14" s="16"/>
      <c r="L14" s="15"/>
      <c r="M14" s="16"/>
      <c r="N14" s="15"/>
      <c r="O14" s="16"/>
      <c r="P14" s="15"/>
      <c r="Q14" s="17"/>
      <c r="R14" s="15"/>
      <c r="S14" s="17"/>
      <c r="T14" s="15"/>
      <c r="U14" s="17"/>
      <c r="V14" s="15"/>
      <c r="W14" s="17"/>
      <c r="X14" s="15"/>
    </row>
    <row r="15" spans="1:24" ht="20.45" customHeight="1" x14ac:dyDescent="0.25">
      <c r="A15" s="155" t="s">
        <v>7</v>
      </c>
      <c r="B15" s="155"/>
      <c r="C15" s="155"/>
      <c r="D15" s="10"/>
      <c r="E15" s="156" t="s">
        <v>8</v>
      </c>
      <c r="F15" s="156"/>
      <c r="G15" s="156"/>
      <c r="H15" s="156"/>
      <c r="I15" s="40">
        <v>124478.3</v>
      </c>
      <c r="J15" s="40">
        <v>126333.3</v>
      </c>
      <c r="K15" s="16" t="s">
        <v>245</v>
      </c>
      <c r="L15" s="18"/>
      <c r="M15" s="16"/>
      <c r="N15" s="18"/>
      <c r="O15" s="16"/>
      <c r="P15" s="18"/>
      <c r="Q15" s="17"/>
      <c r="R15" s="18"/>
      <c r="S15" s="17"/>
      <c r="T15" s="18"/>
      <c r="U15" s="17"/>
      <c r="V15" s="18"/>
      <c r="W15" s="17"/>
      <c r="X15" s="18"/>
    </row>
    <row r="16" spans="1:24" ht="59.25" customHeight="1" x14ac:dyDescent="0.25">
      <c r="A16" s="189" t="s">
        <v>57</v>
      </c>
      <c r="B16" s="219"/>
      <c r="C16" s="220"/>
      <c r="D16" s="10"/>
      <c r="E16" s="153" t="s">
        <v>58</v>
      </c>
      <c r="F16" s="153"/>
      <c r="G16" s="153"/>
      <c r="H16" s="153"/>
      <c r="I16" s="58">
        <f>I17+I18+I19+I20</f>
        <v>1559.3</v>
      </c>
      <c r="J16" s="58">
        <f>J17+J18+J19+J20</f>
        <v>1670.1999999999998</v>
      </c>
      <c r="K16" s="16"/>
      <c r="L16" s="18"/>
      <c r="M16" s="16"/>
      <c r="N16" s="18"/>
      <c r="O16" s="16"/>
      <c r="P16" s="18"/>
      <c r="Q16" s="17"/>
      <c r="R16" s="18"/>
      <c r="S16" s="17"/>
      <c r="T16" s="18"/>
      <c r="U16" s="17"/>
      <c r="V16" s="18"/>
      <c r="W16" s="17"/>
      <c r="X16" s="18"/>
    </row>
    <row r="17" spans="1:24" ht="15.75" customHeight="1" x14ac:dyDescent="0.25">
      <c r="A17" s="232" t="s">
        <v>59</v>
      </c>
      <c r="B17" s="233"/>
      <c r="C17" s="234"/>
      <c r="D17" s="10"/>
      <c r="E17" s="179" t="s">
        <v>74</v>
      </c>
      <c r="F17" s="179"/>
      <c r="G17" s="179"/>
      <c r="H17" s="179"/>
      <c r="I17" s="58">
        <v>743.9</v>
      </c>
      <c r="J17" s="58">
        <v>798.8</v>
      </c>
      <c r="K17" s="16"/>
      <c r="L17" s="18"/>
      <c r="M17" s="16"/>
      <c r="N17" s="18"/>
      <c r="O17" s="16"/>
      <c r="P17" s="18"/>
      <c r="Q17" s="17"/>
      <c r="R17" s="18"/>
      <c r="S17" s="17"/>
      <c r="T17" s="18"/>
      <c r="U17" s="17"/>
      <c r="V17" s="18"/>
      <c r="W17" s="17"/>
      <c r="X17" s="18"/>
    </row>
    <row r="18" spans="1:24" x14ac:dyDescent="0.25">
      <c r="A18" s="232" t="s">
        <v>63</v>
      </c>
      <c r="B18" s="233"/>
      <c r="C18" s="234"/>
      <c r="D18" s="10"/>
      <c r="E18" s="179" t="s">
        <v>60</v>
      </c>
      <c r="F18" s="179"/>
      <c r="G18" s="179"/>
      <c r="H18" s="179"/>
      <c r="I18" s="58">
        <v>5.0999999999999996</v>
      </c>
      <c r="J18" s="58">
        <v>5.3</v>
      </c>
      <c r="K18" s="16"/>
      <c r="L18" s="18"/>
      <c r="M18" s="16"/>
      <c r="N18" s="18"/>
      <c r="O18" s="16"/>
      <c r="P18" s="18"/>
      <c r="Q18" s="17"/>
      <c r="R18" s="18"/>
      <c r="S18" s="17"/>
      <c r="T18" s="18"/>
      <c r="U18" s="17"/>
      <c r="V18" s="18"/>
      <c r="W18" s="17"/>
      <c r="X18" s="18"/>
    </row>
    <row r="19" spans="1:24" x14ac:dyDescent="0.25">
      <c r="A19" s="232" t="s">
        <v>64</v>
      </c>
      <c r="B19" s="233"/>
      <c r="C19" s="234"/>
      <c r="D19" s="10"/>
      <c r="E19" s="179" t="s">
        <v>61</v>
      </c>
      <c r="F19" s="179"/>
      <c r="G19" s="179"/>
      <c r="H19" s="179"/>
      <c r="I19" s="58">
        <v>907.7</v>
      </c>
      <c r="J19" s="58">
        <v>964.5</v>
      </c>
      <c r="K19" s="16"/>
      <c r="L19" s="18"/>
      <c r="M19" s="16"/>
      <c r="N19" s="18"/>
      <c r="O19" s="16"/>
      <c r="P19" s="18"/>
      <c r="Q19" s="17"/>
      <c r="R19" s="18"/>
      <c r="S19" s="17"/>
      <c r="T19" s="18"/>
      <c r="U19" s="17"/>
      <c r="V19" s="18"/>
      <c r="W19" s="17"/>
      <c r="X19" s="18"/>
    </row>
    <row r="20" spans="1:24" x14ac:dyDescent="0.25">
      <c r="A20" s="232" t="s">
        <v>65</v>
      </c>
      <c r="B20" s="233"/>
      <c r="C20" s="234"/>
      <c r="D20" s="10"/>
      <c r="E20" s="179" t="s">
        <v>62</v>
      </c>
      <c r="F20" s="179"/>
      <c r="G20" s="179"/>
      <c r="H20" s="179"/>
      <c r="I20" s="58">
        <v>-97.4</v>
      </c>
      <c r="J20" s="58">
        <v>-98.4</v>
      </c>
      <c r="K20" s="16"/>
      <c r="L20" s="18"/>
      <c r="M20" s="16"/>
      <c r="N20" s="18"/>
      <c r="O20" s="16"/>
      <c r="P20" s="18"/>
      <c r="Q20" s="17"/>
      <c r="R20" s="18"/>
      <c r="S20" s="17"/>
      <c r="T20" s="18"/>
      <c r="U20" s="17"/>
      <c r="V20" s="18"/>
      <c r="W20" s="17"/>
      <c r="X20" s="18"/>
    </row>
    <row r="21" spans="1:24" ht="20.45" customHeight="1" x14ac:dyDescent="0.25">
      <c r="A21" s="155" t="s">
        <v>9</v>
      </c>
      <c r="B21" s="155"/>
      <c r="C21" s="155"/>
      <c r="D21" s="10"/>
      <c r="E21" s="156" t="s">
        <v>10</v>
      </c>
      <c r="F21" s="156"/>
      <c r="G21" s="156"/>
      <c r="H21" s="156"/>
      <c r="I21" s="60">
        <f>I22+I23+I24+I25</f>
        <v>12896.7</v>
      </c>
      <c r="J21" s="60">
        <f>J22+J23+J24+J25</f>
        <v>13361.7</v>
      </c>
      <c r="K21" s="16"/>
      <c r="L21" s="15"/>
      <c r="M21" s="16"/>
      <c r="N21" s="15"/>
      <c r="O21" s="16"/>
      <c r="P21" s="15"/>
      <c r="Q21" s="17"/>
      <c r="R21" s="15"/>
      <c r="S21" s="17"/>
      <c r="T21" s="15"/>
      <c r="U21" s="17"/>
      <c r="V21" s="15"/>
      <c r="W21" s="17"/>
      <c r="X21" s="15"/>
    </row>
    <row r="22" spans="1:24" ht="31.15" customHeight="1" x14ac:dyDescent="0.25">
      <c r="A22" s="232" t="s">
        <v>108</v>
      </c>
      <c r="B22" s="233"/>
      <c r="C22" s="234"/>
      <c r="D22" s="68"/>
      <c r="E22" s="145" t="s">
        <v>107</v>
      </c>
      <c r="F22" s="146"/>
      <c r="G22" s="146"/>
      <c r="H22" s="147"/>
      <c r="I22" s="60">
        <v>2135.6999999999998</v>
      </c>
      <c r="J22" s="60">
        <v>2293.6999999999998</v>
      </c>
      <c r="K22" s="16"/>
      <c r="L22" s="15"/>
      <c r="M22" s="16"/>
      <c r="N22" s="15"/>
      <c r="O22" s="16"/>
      <c r="P22" s="15"/>
      <c r="Q22" s="17"/>
      <c r="R22" s="15"/>
      <c r="S22" s="17"/>
      <c r="T22" s="15"/>
      <c r="U22" s="17"/>
      <c r="V22" s="15"/>
      <c r="W22" s="17"/>
      <c r="X22" s="15"/>
    </row>
    <row r="23" spans="1:24" ht="30.75" hidden="1" customHeight="1" x14ac:dyDescent="0.3">
      <c r="A23" s="221" t="s">
        <v>41</v>
      </c>
      <c r="B23" s="221"/>
      <c r="C23" s="221"/>
      <c r="D23" s="10"/>
      <c r="E23" s="161" t="s">
        <v>11</v>
      </c>
      <c r="F23" s="161"/>
      <c r="G23" s="161"/>
      <c r="H23" s="161"/>
      <c r="I23" s="57"/>
      <c r="J23" s="57"/>
      <c r="K23" s="16"/>
      <c r="L23" s="18"/>
      <c r="M23" s="16"/>
      <c r="N23" s="18"/>
      <c r="O23" s="16"/>
      <c r="P23" s="18"/>
      <c r="Q23" s="17"/>
      <c r="R23" s="18"/>
      <c r="S23" s="17"/>
      <c r="T23" s="18"/>
      <c r="U23" s="17"/>
      <c r="V23" s="18"/>
      <c r="W23" s="17"/>
      <c r="X23" s="18"/>
    </row>
    <row r="24" spans="1:24" ht="19.149999999999999" customHeight="1" x14ac:dyDescent="0.25">
      <c r="A24" s="217" t="s">
        <v>12</v>
      </c>
      <c r="B24" s="217"/>
      <c r="C24" s="217"/>
      <c r="D24" s="10"/>
      <c r="E24" s="179" t="s">
        <v>13</v>
      </c>
      <c r="F24" s="179"/>
      <c r="G24" s="179"/>
      <c r="H24" s="179"/>
      <c r="I24" s="57">
        <v>9861</v>
      </c>
      <c r="J24" s="57">
        <v>10168</v>
      </c>
      <c r="K24" s="16"/>
      <c r="L24" s="18"/>
      <c r="M24" s="16"/>
      <c r="N24" s="18"/>
      <c r="O24" s="16"/>
      <c r="P24" s="18"/>
      <c r="Q24" s="17"/>
      <c r="R24" s="18"/>
      <c r="S24" s="17"/>
      <c r="T24" s="18"/>
      <c r="U24" s="17"/>
      <c r="V24" s="18"/>
      <c r="W24" s="17"/>
      <c r="X24" s="18"/>
    </row>
    <row r="25" spans="1:24" ht="18" customHeight="1" x14ac:dyDescent="0.25">
      <c r="A25" s="232" t="s">
        <v>72</v>
      </c>
      <c r="B25" s="233"/>
      <c r="C25" s="234"/>
      <c r="D25" s="10"/>
      <c r="E25" s="261" t="s">
        <v>73</v>
      </c>
      <c r="F25" s="262"/>
      <c r="G25" s="262"/>
      <c r="H25" s="263"/>
      <c r="I25" s="40">
        <v>900</v>
      </c>
      <c r="J25" s="40">
        <v>900</v>
      </c>
      <c r="K25" s="16"/>
      <c r="L25" s="18"/>
      <c r="M25" s="16"/>
      <c r="N25" s="18"/>
      <c r="O25" s="16"/>
      <c r="P25" s="18"/>
      <c r="Q25" s="17"/>
      <c r="R25" s="18"/>
      <c r="S25" s="17"/>
      <c r="T25" s="18"/>
      <c r="U25" s="17"/>
      <c r="V25" s="18"/>
      <c r="W25" s="17"/>
      <c r="X25" s="18"/>
    </row>
    <row r="26" spans="1:24" ht="16.899999999999999" customHeight="1" x14ac:dyDescent="0.25">
      <c r="A26" s="155" t="s">
        <v>14</v>
      </c>
      <c r="B26" s="155"/>
      <c r="C26" s="155"/>
      <c r="D26" s="10"/>
      <c r="E26" s="156" t="s">
        <v>15</v>
      </c>
      <c r="F26" s="156"/>
      <c r="G26" s="156"/>
      <c r="H26" s="156"/>
      <c r="I26" s="40">
        <v>2750</v>
      </c>
      <c r="J26" s="40">
        <v>2750</v>
      </c>
      <c r="K26" s="16"/>
      <c r="L26" s="18"/>
      <c r="M26" s="16"/>
      <c r="N26" s="18"/>
      <c r="O26" s="16"/>
      <c r="P26" s="18"/>
      <c r="Q26" s="17"/>
      <c r="R26" s="18"/>
      <c r="S26" s="17"/>
      <c r="T26" s="18"/>
      <c r="U26" s="17"/>
      <c r="V26" s="18"/>
      <c r="W26" s="17"/>
      <c r="X26" s="18"/>
    </row>
    <row r="27" spans="1:24" ht="17.45" customHeight="1" x14ac:dyDescent="0.25">
      <c r="A27" s="189" t="s">
        <v>66</v>
      </c>
      <c r="B27" s="219"/>
      <c r="C27" s="220"/>
      <c r="D27" s="10"/>
      <c r="E27" s="156" t="s">
        <v>67</v>
      </c>
      <c r="F27" s="156"/>
      <c r="G27" s="156"/>
      <c r="H27" s="156"/>
      <c r="I27" s="40">
        <v>10</v>
      </c>
      <c r="J27" s="40">
        <v>10</v>
      </c>
      <c r="K27" s="16"/>
      <c r="L27" s="18"/>
      <c r="M27" s="16"/>
      <c r="N27" s="18"/>
      <c r="O27" s="16"/>
      <c r="P27" s="18"/>
      <c r="Q27" s="17"/>
      <c r="R27" s="18"/>
      <c r="S27" s="17"/>
      <c r="T27" s="18"/>
      <c r="U27" s="17"/>
      <c r="V27" s="18"/>
      <c r="W27" s="17"/>
      <c r="X27" s="18"/>
    </row>
    <row r="28" spans="1:24" ht="15.75" customHeight="1" x14ac:dyDescent="0.25">
      <c r="A28" s="155"/>
      <c r="B28" s="155"/>
      <c r="C28" s="155"/>
      <c r="D28" s="10"/>
      <c r="E28" s="152" t="s">
        <v>16</v>
      </c>
      <c r="F28" s="152"/>
      <c r="G28" s="152"/>
      <c r="H28" s="152"/>
      <c r="I28" s="102">
        <f>I29+I35+I37+I45+I46+I47+I48+I49</f>
        <v>27574.7</v>
      </c>
      <c r="J28" s="62">
        <f>J29+J35+J37+J45+J46+J47+J48+J49</f>
        <v>27589.7</v>
      </c>
      <c r="K28" s="16"/>
      <c r="L28" s="15"/>
      <c r="M28" s="16"/>
      <c r="N28" s="15"/>
      <c r="O28" s="16"/>
      <c r="P28" s="15"/>
      <c r="Q28" s="17"/>
      <c r="R28" s="15"/>
      <c r="S28" s="17"/>
      <c r="T28" s="15"/>
      <c r="U28" s="17"/>
      <c r="V28" s="15"/>
      <c r="W28" s="17"/>
      <c r="X28" s="15"/>
    </row>
    <row r="29" spans="1:24" ht="30" customHeight="1" x14ac:dyDescent="0.25">
      <c r="A29" s="155" t="s">
        <v>17</v>
      </c>
      <c r="B29" s="155"/>
      <c r="C29" s="155"/>
      <c r="D29" s="10"/>
      <c r="E29" s="153" t="s">
        <v>18</v>
      </c>
      <c r="F29" s="153"/>
      <c r="G29" s="153"/>
      <c r="H29" s="153"/>
      <c r="I29" s="41">
        <f>I30+I31+I32+I33+I34</f>
        <v>9601.2999999999993</v>
      </c>
      <c r="J29" s="41">
        <f>J30+J31+J32+J33+J34</f>
        <v>9601.2999999999993</v>
      </c>
      <c r="K29" s="16"/>
      <c r="L29" s="19"/>
      <c r="M29" s="16"/>
      <c r="N29" s="19"/>
      <c r="O29" s="16"/>
      <c r="P29" s="19"/>
      <c r="Q29" s="17"/>
      <c r="R29" s="19"/>
      <c r="S29" s="17"/>
      <c r="T29" s="19"/>
      <c r="U29" s="17"/>
      <c r="V29" s="19"/>
      <c r="W29" s="17"/>
      <c r="X29" s="19"/>
    </row>
    <row r="30" spans="1:24" ht="21.6" customHeight="1" x14ac:dyDescent="0.25">
      <c r="A30" s="221" t="s">
        <v>87</v>
      </c>
      <c r="B30" s="221"/>
      <c r="C30" s="221"/>
      <c r="D30" s="10"/>
      <c r="E30" s="179" t="s">
        <v>19</v>
      </c>
      <c r="F30" s="179"/>
      <c r="G30" s="179"/>
      <c r="H30" s="179"/>
      <c r="I30" s="59">
        <v>8207</v>
      </c>
      <c r="J30" s="59">
        <v>8207</v>
      </c>
      <c r="K30" s="16"/>
      <c r="L30" s="20"/>
      <c r="M30" s="16"/>
      <c r="N30" s="20"/>
      <c r="O30" s="16"/>
      <c r="P30" s="20"/>
      <c r="Q30" s="17"/>
      <c r="R30" s="20"/>
      <c r="S30" s="17"/>
      <c r="T30" s="20"/>
      <c r="U30" s="17"/>
      <c r="V30" s="20"/>
      <c r="W30" s="17"/>
      <c r="X30" s="20"/>
    </row>
    <row r="31" spans="1:24" ht="29.45" customHeight="1" x14ac:dyDescent="0.25">
      <c r="A31" s="217" t="s">
        <v>54</v>
      </c>
      <c r="B31" s="217"/>
      <c r="C31" s="217"/>
      <c r="D31" s="10"/>
      <c r="E31" s="161" t="s">
        <v>52</v>
      </c>
      <c r="F31" s="161"/>
      <c r="G31" s="161"/>
      <c r="H31" s="161"/>
      <c r="I31" s="59">
        <v>1186.3</v>
      </c>
      <c r="J31" s="59">
        <v>1186.3</v>
      </c>
      <c r="K31" s="16"/>
      <c r="L31" s="20"/>
      <c r="M31" s="16"/>
      <c r="N31" s="20"/>
      <c r="O31" s="16"/>
      <c r="P31" s="20"/>
      <c r="Q31" s="17"/>
      <c r="R31" s="20"/>
      <c r="S31" s="17"/>
      <c r="T31" s="20"/>
      <c r="U31" s="17"/>
      <c r="V31" s="20"/>
      <c r="W31" s="17"/>
      <c r="X31" s="20"/>
    </row>
    <row r="32" spans="1:24" ht="29.25" customHeight="1" x14ac:dyDescent="0.25">
      <c r="A32" s="232" t="s">
        <v>109</v>
      </c>
      <c r="B32" s="233"/>
      <c r="C32" s="234"/>
      <c r="D32" s="68"/>
      <c r="E32" s="161" t="s">
        <v>52</v>
      </c>
      <c r="F32" s="161"/>
      <c r="G32" s="161"/>
      <c r="H32" s="161"/>
      <c r="I32" s="59">
        <v>138.1</v>
      </c>
      <c r="J32" s="59">
        <v>138.1</v>
      </c>
      <c r="K32" s="16"/>
      <c r="L32" s="20"/>
      <c r="M32" s="16"/>
      <c r="N32" s="20"/>
      <c r="O32" s="16"/>
      <c r="P32" s="20"/>
      <c r="Q32" s="17"/>
      <c r="R32" s="20"/>
      <c r="S32" s="17"/>
      <c r="T32" s="20"/>
      <c r="U32" s="17"/>
      <c r="V32" s="20"/>
      <c r="W32" s="17"/>
      <c r="X32" s="20"/>
    </row>
    <row r="33" spans="1:24" ht="43.9" hidden="1" customHeight="1" x14ac:dyDescent="0.3">
      <c r="A33" s="232" t="s">
        <v>162</v>
      </c>
      <c r="B33" s="233"/>
      <c r="C33" s="234"/>
      <c r="D33" s="89"/>
      <c r="E33" s="145" t="s">
        <v>163</v>
      </c>
      <c r="F33" s="146"/>
      <c r="G33" s="146"/>
      <c r="H33" s="147"/>
      <c r="I33" s="59"/>
      <c r="J33" s="59"/>
      <c r="K33" s="16"/>
      <c r="L33" s="20"/>
      <c r="M33" s="16"/>
      <c r="N33" s="20"/>
      <c r="O33" s="16"/>
      <c r="P33" s="20"/>
      <c r="Q33" s="17"/>
      <c r="R33" s="20"/>
      <c r="S33" s="17"/>
      <c r="T33" s="20"/>
      <c r="U33" s="17"/>
      <c r="V33" s="20"/>
      <c r="W33" s="17"/>
      <c r="X33" s="20"/>
    </row>
    <row r="34" spans="1:24" ht="27.6" customHeight="1" x14ac:dyDescent="0.25">
      <c r="A34" s="217" t="s">
        <v>55</v>
      </c>
      <c r="B34" s="217"/>
      <c r="C34" s="217"/>
      <c r="D34" s="10"/>
      <c r="E34" s="161" t="s">
        <v>53</v>
      </c>
      <c r="F34" s="161"/>
      <c r="G34" s="161"/>
      <c r="H34" s="161"/>
      <c r="I34" s="59">
        <v>69.900000000000006</v>
      </c>
      <c r="J34" s="59">
        <v>69.900000000000006</v>
      </c>
      <c r="K34" s="16"/>
      <c r="L34" s="20"/>
      <c r="M34" s="16"/>
      <c r="N34" s="20"/>
      <c r="O34" s="16"/>
      <c r="P34" s="20"/>
      <c r="Q34" s="17"/>
      <c r="R34" s="20"/>
      <c r="S34" s="17"/>
      <c r="T34" s="20"/>
      <c r="U34" s="17"/>
      <c r="V34" s="20"/>
      <c r="W34" s="17"/>
      <c r="X34" s="20"/>
    </row>
    <row r="35" spans="1:24" ht="18" customHeight="1" x14ac:dyDescent="0.25">
      <c r="A35" s="155" t="s">
        <v>20</v>
      </c>
      <c r="B35" s="155"/>
      <c r="C35" s="155"/>
      <c r="D35" s="10"/>
      <c r="E35" s="153" t="s">
        <v>21</v>
      </c>
      <c r="F35" s="153"/>
      <c r="G35" s="153"/>
      <c r="H35" s="153"/>
      <c r="I35" s="41">
        <f>I36</f>
        <v>100</v>
      </c>
      <c r="J35" s="41">
        <f>J36</f>
        <v>115</v>
      </c>
      <c r="K35" s="16"/>
      <c r="L35" s="19"/>
      <c r="M35" s="16"/>
      <c r="N35" s="19"/>
      <c r="O35" s="16"/>
      <c r="P35" s="19"/>
      <c r="Q35" s="17"/>
      <c r="R35" s="19"/>
      <c r="S35" s="17"/>
      <c r="T35" s="19"/>
      <c r="U35" s="17"/>
      <c r="V35" s="19"/>
      <c r="W35" s="17"/>
      <c r="X35" s="19"/>
    </row>
    <row r="36" spans="1:24" ht="32.25" customHeight="1" x14ac:dyDescent="0.25">
      <c r="A36" s="217" t="s">
        <v>22</v>
      </c>
      <c r="B36" s="217"/>
      <c r="C36" s="217"/>
      <c r="D36" s="10"/>
      <c r="E36" s="161" t="s">
        <v>23</v>
      </c>
      <c r="F36" s="161"/>
      <c r="G36" s="161"/>
      <c r="H36" s="161"/>
      <c r="I36" s="42">
        <v>100</v>
      </c>
      <c r="J36" s="42">
        <v>115</v>
      </c>
      <c r="K36" s="16"/>
      <c r="L36" s="20"/>
      <c r="M36" s="16"/>
      <c r="N36" s="20"/>
      <c r="O36" s="16"/>
      <c r="P36" s="20"/>
      <c r="Q36" s="17"/>
      <c r="R36" s="20"/>
      <c r="S36" s="17"/>
      <c r="T36" s="20"/>
      <c r="U36" s="17"/>
      <c r="V36" s="20"/>
      <c r="W36" s="17"/>
      <c r="X36" s="20"/>
    </row>
    <row r="37" spans="1:24" ht="27" customHeight="1" x14ac:dyDescent="0.25">
      <c r="A37" s="155" t="s">
        <v>37</v>
      </c>
      <c r="B37" s="155"/>
      <c r="C37" s="155"/>
      <c r="D37" s="10"/>
      <c r="E37" s="153" t="s">
        <v>40</v>
      </c>
      <c r="F37" s="153"/>
      <c r="G37" s="153"/>
      <c r="H37" s="153"/>
      <c r="I37" s="40">
        <f>I38+I39+I40+I41+I42+I43+I44</f>
        <v>15353.400000000001</v>
      </c>
      <c r="J37" s="40">
        <f>J38+J39+J40+J41+J42+J43+J44</f>
        <v>15353.400000000001</v>
      </c>
      <c r="K37" s="16"/>
      <c r="L37" s="18"/>
      <c r="M37" s="16"/>
      <c r="N37" s="18"/>
      <c r="O37" s="16"/>
      <c r="P37" s="18"/>
      <c r="Q37" s="17"/>
      <c r="R37" s="18"/>
      <c r="S37" s="17"/>
      <c r="T37" s="18"/>
      <c r="U37" s="17"/>
      <c r="V37" s="18"/>
      <c r="W37" s="17"/>
      <c r="X37" s="18"/>
    </row>
    <row r="38" spans="1:24" ht="42" customHeight="1" x14ac:dyDescent="0.25">
      <c r="A38" s="217" t="s">
        <v>38</v>
      </c>
      <c r="B38" s="217"/>
      <c r="C38" s="217"/>
      <c r="D38" s="10"/>
      <c r="E38" s="231" t="s">
        <v>68</v>
      </c>
      <c r="F38" s="231"/>
      <c r="G38" s="231"/>
      <c r="H38" s="231"/>
      <c r="I38" s="111">
        <v>12001.7</v>
      </c>
      <c r="J38" s="111">
        <v>12001.7</v>
      </c>
      <c r="K38" s="16" t="s">
        <v>246</v>
      </c>
      <c r="L38" s="20"/>
      <c r="M38" s="16"/>
      <c r="N38" s="20"/>
      <c r="O38" s="16"/>
      <c r="P38" s="20"/>
      <c r="Q38" s="17"/>
      <c r="R38" s="20"/>
      <c r="S38" s="17"/>
      <c r="T38" s="20"/>
      <c r="U38" s="17"/>
      <c r="V38" s="20"/>
      <c r="W38" s="17"/>
      <c r="X38" s="20"/>
    </row>
    <row r="39" spans="1:24" ht="45.6" customHeight="1" x14ac:dyDescent="0.25">
      <c r="A39" s="217" t="s">
        <v>143</v>
      </c>
      <c r="B39" s="217"/>
      <c r="C39" s="217"/>
      <c r="D39" s="10"/>
      <c r="E39" s="231" t="s">
        <v>144</v>
      </c>
      <c r="F39" s="231"/>
      <c r="G39" s="231"/>
      <c r="H39" s="231"/>
      <c r="I39" s="39">
        <v>450</v>
      </c>
      <c r="J39" s="39">
        <v>450</v>
      </c>
      <c r="K39" s="16"/>
      <c r="L39" s="20"/>
      <c r="M39" s="16"/>
      <c r="N39" s="20"/>
      <c r="O39" s="16"/>
      <c r="P39" s="20"/>
      <c r="Q39" s="17"/>
      <c r="R39" s="20"/>
      <c r="S39" s="17"/>
      <c r="T39" s="20"/>
      <c r="U39" s="17"/>
      <c r="V39" s="20"/>
      <c r="W39" s="17"/>
      <c r="X39" s="20"/>
    </row>
    <row r="40" spans="1:24" ht="43.15" customHeight="1" x14ac:dyDescent="0.25">
      <c r="A40" s="217" t="s">
        <v>157</v>
      </c>
      <c r="B40" s="217"/>
      <c r="C40" s="217"/>
      <c r="D40" s="90"/>
      <c r="E40" s="257" t="s">
        <v>156</v>
      </c>
      <c r="F40" s="258"/>
      <c r="G40" s="258"/>
      <c r="H40" s="259"/>
      <c r="I40" s="60">
        <v>2392.6</v>
      </c>
      <c r="J40" s="60">
        <v>2392.6</v>
      </c>
      <c r="K40" s="16"/>
      <c r="L40" s="20"/>
      <c r="M40" s="16"/>
      <c r="N40" s="20"/>
      <c r="O40" s="16"/>
      <c r="P40" s="20"/>
      <c r="Q40" s="17"/>
      <c r="R40" s="20"/>
      <c r="S40" s="17"/>
      <c r="T40" s="20"/>
      <c r="U40" s="17"/>
      <c r="V40" s="20"/>
      <c r="W40" s="17"/>
      <c r="X40" s="20"/>
    </row>
    <row r="41" spans="1:24" ht="28.15" hidden="1" customHeight="1" x14ac:dyDescent="0.3">
      <c r="A41" s="217" t="s">
        <v>39</v>
      </c>
      <c r="B41" s="217"/>
      <c r="C41" s="217"/>
      <c r="D41" s="10"/>
      <c r="E41" s="161" t="s">
        <v>45</v>
      </c>
      <c r="F41" s="161"/>
      <c r="G41" s="161"/>
      <c r="H41" s="161"/>
      <c r="I41" s="61"/>
      <c r="J41" s="61"/>
      <c r="K41" s="16"/>
      <c r="L41" s="20"/>
      <c r="M41" s="16"/>
      <c r="N41" s="20"/>
      <c r="O41" s="16"/>
      <c r="P41" s="20"/>
      <c r="Q41" s="17"/>
      <c r="R41" s="20"/>
      <c r="S41" s="17"/>
      <c r="T41" s="20"/>
      <c r="U41" s="17"/>
      <c r="V41" s="20"/>
      <c r="W41" s="17"/>
      <c r="X41" s="20"/>
    </row>
    <row r="42" spans="1:24" ht="28.15" hidden="1" customHeight="1" x14ac:dyDescent="0.3">
      <c r="A42" s="217" t="s">
        <v>75</v>
      </c>
      <c r="B42" s="217"/>
      <c r="C42" s="217"/>
      <c r="D42" s="45"/>
      <c r="E42" s="161" t="s">
        <v>45</v>
      </c>
      <c r="F42" s="161"/>
      <c r="G42" s="161"/>
      <c r="H42" s="161"/>
      <c r="I42" s="61"/>
      <c r="J42" s="61"/>
      <c r="K42" s="16"/>
      <c r="L42" s="20"/>
      <c r="M42" s="16"/>
      <c r="N42" s="20"/>
      <c r="O42" s="16"/>
      <c r="P42" s="20"/>
      <c r="Q42" s="17"/>
      <c r="R42" s="20"/>
      <c r="S42" s="17"/>
      <c r="T42" s="20"/>
      <c r="U42" s="17"/>
      <c r="V42" s="20"/>
      <c r="W42" s="17"/>
      <c r="X42" s="20"/>
    </row>
    <row r="43" spans="1:24" ht="43.5" customHeight="1" x14ac:dyDescent="0.25">
      <c r="A43" s="155" t="s">
        <v>50</v>
      </c>
      <c r="B43" s="155"/>
      <c r="C43" s="155"/>
      <c r="D43" s="10"/>
      <c r="E43" s="161" t="s">
        <v>51</v>
      </c>
      <c r="F43" s="161"/>
      <c r="G43" s="161"/>
      <c r="H43" s="161"/>
      <c r="I43" s="40">
        <v>360</v>
      </c>
      <c r="J43" s="39">
        <v>360</v>
      </c>
      <c r="K43" s="16"/>
      <c r="L43" s="20"/>
      <c r="M43" s="16"/>
      <c r="N43" s="20"/>
      <c r="O43" s="16"/>
      <c r="P43" s="20"/>
      <c r="Q43" s="17"/>
      <c r="R43" s="20"/>
      <c r="S43" s="17"/>
      <c r="T43" s="20"/>
      <c r="U43" s="17"/>
      <c r="V43" s="20"/>
      <c r="W43" s="17"/>
      <c r="X43" s="18"/>
    </row>
    <row r="44" spans="1:24" ht="42" customHeight="1" x14ac:dyDescent="0.25">
      <c r="A44" s="155" t="s">
        <v>110</v>
      </c>
      <c r="B44" s="155"/>
      <c r="C44" s="155"/>
      <c r="D44" s="68"/>
      <c r="E44" s="161" t="s">
        <v>51</v>
      </c>
      <c r="F44" s="161"/>
      <c r="G44" s="161"/>
      <c r="H44" s="161"/>
      <c r="I44" s="40">
        <v>149.1</v>
      </c>
      <c r="J44" s="39">
        <v>149.1</v>
      </c>
      <c r="K44" s="16"/>
      <c r="L44" s="20"/>
      <c r="M44" s="16"/>
      <c r="N44" s="20"/>
      <c r="O44" s="16"/>
      <c r="P44" s="20"/>
      <c r="Q44" s="17"/>
      <c r="R44" s="20"/>
      <c r="S44" s="17"/>
      <c r="T44" s="20"/>
      <c r="U44" s="17"/>
      <c r="V44" s="20"/>
      <c r="W44" s="17"/>
      <c r="X44" s="18"/>
    </row>
    <row r="45" spans="1:24" ht="18.600000000000001" hidden="1" customHeight="1" x14ac:dyDescent="0.3">
      <c r="A45" s="157" t="s">
        <v>69</v>
      </c>
      <c r="B45" s="157"/>
      <c r="C45" s="157"/>
      <c r="D45" s="10"/>
      <c r="E45" s="153" t="s">
        <v>70</v>
      </c>
      <c r="F45" s="153"/>
      <c r="G45" s="153"/>
      <c r="H45" s="153"/>
      <c r="I45" s="40">
        <v>0</v>
      </c>
      <c r="J45" s="42">
        <v>0</v>
      </c>
      <c r="K45" s="16"/>
      <c r="L45" s="20"/>
      <c r="M45" s="16"/>
      <c r="N45" s="20"/>
      <c r="O45" s="16"/>
      <c r="P45" s="20"/>
      <c r="Q45" s="17"/>
      <c r="R45" s="20"/>
      <c r="S45" s="17"/>
      <c r="T45" s="20"/>
      <c r="U45" s="17"/>
      <c r="V45" s="20"/>
      <c r="W45" s="17"/>
      <c r="X45" s="18"/>
    </row>
    <row r="46" spans="1:24" ht="27.6" hidden="1" customHeight="1" x14ac:dyDescent="0.3">
      <c r="A46" s="157" t="s">
        <v>56</v>
      </c>
      <c r="B46" s="157"/>
      <c r="C46" s="157"/>
      <c r="D46" s="10"/>
      <c r="E46" s="153" t="s">
        <v>36</v>
      </c>
      <c r="F46" s="153"/>
      <c r="G46" s="153"/>
      <c r="H46" s="153"/>
      <c r="I46" s="40">
        <v>0</v>
      </c>
      <c r="J46" s="40">
        <v>0</v>
      </c>
      <c r="K46" s="16"/>
      <c r="L46" s="18"/>
      <c r="M46" s="16"/>
      <c r="N46" s="18"/>
      <c r="O46" s="16"/>
      <c r="P46" s="18"/>
      <c r="Q46" s="17"/>
      <c r="R46" s="18"/>
      <c r="S46" s="17"/>
      <c r="T46" s="18"/>
      <c r="U46" s="17"/>
      <c r="V46" s="18"/>
      <c r="W46" s="17"/>
      <c r="X46" s="18"/>
    </row>
    <row r="47" spans="1:24" ht="41.45" customHeight="1" x14ac:dyDescent="0.25">
      <c r="A47" s="157" t="s">
        <v>88</v>
      </c>
      <c r="B47" s="157"/>
      <c r="C47" s="157"/>
      <c r="D47" s="10"/>
      <c r="E47" s="153" t="s">
        <v>24</v>
      </c>
      <c r="F47" s="153"/>
      <c r="G47" s="153"/>
      <c r="H47" s="153"/>
      <c r="I47" s="40">
        <v>550</v>
      </c>
      <c r="J47" s="40">
        <v>550</v>
      </c>
      <c r="K47" s="16"/>
      <c r="L47" s="18"/>
      <c r="M47" s="16"/>
      <c r="N47" s="18"/>
      <c r="O47" s="16"/>
      <c r="P47" s="18"/>
      <c r="Q47" s="17"/>
      <c r="R47" s="18"/>
      <c r="S47" s="17"/>
      <c r="T47" s="18"/>
      <c r="U47" s="17"/>
      <c r="V47" s="18"/>
      <c r="W47" s="17"/>
      <c r="X47" s="18"/>
    </row>
    <row r="48" spans="1:24" ht="19.899999999999999" customHeight="1" x14ac:dyDescent="0.25">
      <c r="A48" s="155" t="s">
        <v>25</v>
      </c>
      <c r="B48" s="155"/>
      <c r="C48" s="155"/>
      <c r="D48" s="10"/>
      <c r="E48" s="156" t="s">
        <v>26</v>
      </c>
      <c r="F48" s="156"/>
      <c r="G48" s="156"/>
      <c r="H48" s="156"/>
      <c r="I48" s="40">
        <v>1700</v>
      </c>
      <c r="J48" s="40">
        <v>1700</v>
      </c>
      <c r="K48" s="16"/>
      <c r="L48" s="18"/>
      <c r="M48" s="16"/>
      <c r="N48" s="18"/>
      <c r="O48" s="16"/>
      <c r="P48" s="18"/>
      <c r="Q48" s="17"/>
      <c r="R48" s="18"/>
      <c r="S48" s="17"/>
      <c r="T48" s="18"/>
      <c r="U48" s="17"/>
      <c r="V48" s="18"/>
      <c r="W48" s="17"/>
      <c r="X48" s="18"/>
    </row>
    <row r="49" spans="1:25" ht="19.149999999999999" customHeight="1" x14ac:dyDescent="0.25">
      <c r="A49" s="189" t="s">
        <v>111</v>
      </c>
      <c r="B49" s="219"/>
      <c r="C49" s="220"/>
      <c r="D49" s="68"/>
      <c r="E49" s="158" t="s">
        <v>78</v>
      </c>
      <c r="F49" s="159"/>
      <c r="G49" s="159"/>
      <c r="H49" s="160"/>
      <c r="I49" s="40">
        <v>270</v>
      </c>
      <c r="J49" s="40">
        <v>270</v>
      </c>
      <c r="K49" s="16"/>
      <c r="L49" s="18"/>
      <c r="M49" s="16"/>
      <c r="N49" s="18"/>
      <c r="O49" s="16"/>
      <c r="P49" s="18"/>
      <c r="Q49" s="17"/>
      <c r="R49" s="18"/>
      <c r="S49" s="17"/>
      <c r="T49" s="18"/>
      <c r="U49" s="17"/>
      <c r="V49" s="18"/>
      <c r="W49" s="17"/>
      <c r="X49" s="18"/>
    </row>
    <row r="50" spans="1:25" ht="22.5" customHeight="1" x14ac:dyDescent="0.25">
      <c r="A50" s="155"/>
      <c r="B50" s="155"/>
      <c r="C50" s="155"/>
      <c r="D50" s="10"/>
      <c r="E50" s="148" t="s">
        <v>27</v>
      </c>
      <c r="F50" s="148"/>
      <c r="G50" s="148"/>
      <c r="H50" s="148"/>
      <c r="I50" s="49">
        <f>I51</f>
        <v>644009.59999999986</v>
      </c>
      <c r="J50" s="49">
        <f>J51</f>
        <v>289416.29999999993</v>
      </c>
      <c r="K50" s="16"/>
      <c r="L50" s="19"/>
      <c r="M50" s="16"/>
      <c r="N50" s="19"/>
      <c r="O50" s="16"/>
      <c r="P50" s="19"/>
      <c r="Q50" s="17"/>
      <c r="R50" s="19"/>
      <c r="S50" s="17"/>
      <c r="T50" s="19"/>
      <c r="U50" s="17"/>
      <c r="V50" s="19"/>
      <c r="W50" s="17"/>
      <c r="X50" s="19"/>
      <c r="Y50" s="2"/>
    </row>
    <row r="51" spans="1:25" ht="26.25" customHeight="1" x14ac:dyDescent="0.25">
      <c r="A51" s="155" t="s">
        <v>28</v>
      </c>
      <c r="B51" s="155"/>
      <c r="C51" s="155"/>
      <c r="D51" s="10"/>
      <c r="E51" s="153" t="s">
        <v>29</v>
      </c>
      <c r="F51" s="153"/>
      <c r="G51" s="153"/>
      <c r="H51" s="153"/>
      <c r="I51" s="41">
        <f>I52+I54+I73+I101</f>
        <v>644009.59999999986</v>
      </c>
      <c r="J51" s="41">
        <f>J52+J54+J73+J101</f>
        <v>289416.29999999993</v>
      </c>
      <c r="K51" s="16"/>
      <c r="L51" s="19"/>
      <c r="M51" s="16"/>
      <c r="N51" s="19"/>
      <c r="O51" s="16"/>
      <c r="P51" s="19"/>
      <c r="Q51" s="17"/>
      <c r="R51" s="19"/>
      <c r="S51" s="17"/>
      <c r="T51" s="19"/>
      <c r="U51" s="17"/>
      <c r="V51" s="19"/>
      <c r="W51" s="17"/>
      <c r="X51" s="19"/>
    </row>
    <row r="52" spans="1:25" ht="31.5" hidden="1" customHeight="1" x14ac:dyDescent="0.3">
      <c r="A52" s="218" t="s">
        <v>112</v>
      </c>
      <c r="B52" s="218"/>
      <c r="C52" s="218"/>
      <c r="D52" s="48"/>
      <c r="E52" s="154" t="s">
        <v>105</v>
      </c>
      <c r="F52" s="154"/>
      <c r="G52" s="154"/>
      <c r="H52" s="154"/>
      <c r="I52" s="43">
        <f>I53</f>
        <v>0</v>
      </c>
      <c r="J52" s="43">
        <f>J53</f>
        <v>0</v>
      </c>
      <c r="K52" s="16"/>
      <c r="L52" s="19"/>
      <c r="M52" s="16"/>
      <c r="N52" s="19"/>
      <c r="O52" s="16"/>
      <c r="P52" s="19"/>
      <c r="Q52" s="17"/>
      <c r="R52" s="19"/>
      <c r="S52" s="17"/>
      <c r="T52" s="19"/>
      <c r="U52" s="17"/>
      <c r="V52" s="19"/>
      <c r="W52" s="17"/>
      <c r="X52" s="19"/>
    </row>
    <row r="53" spans="1:25" ht="27" hidden="1" customHeight="1" x14ac:dyDescent="0.3">
      <c r="A53" s="155" t="s">
        <v>113</v>
      </c>
      <c r="B53" s="155"/>
      <c r="C53" s="155"/>
      <c r="D53" s="10"/>
      <c r="E53" s="153" t="s">
        <v>30</v>
      </c>
      <c r="F53" s="153"/>
      <c r="G53" s="153"/>
      <c r="H53" s="153"/>
      <c r="I53" s="47"/>
      <c r="J53" s="47">
        <v>0</v>
      </c>
      <c r="K53" s="16"/>
      <c r="L53" s="18"/>
      <c r="M53" s="16"/>
      <c r="N53" s="18"/>
      <c r="O53" s="16"/>
      <c r="P53" s="18"/>
      <c r="Q53" s="17"/>
      <c r="R53" s="18"/>
      <c r="S53" s="17"/>
      <c r="T53" s="18"/>
      <c r="U53" s="17"/>
      <c r="V53" s="18"/>
      <c r="W53" s="17"/>
      <c r="X53" s="18"/>
    </row>
    <row r="54" spans="1:25" ht="44.45" customHeight="1" x14ac:dyDescent="0.25">
      <c r="A54" s="255" t="s">
        <v>114</v>
      </c>
      <c r="B54" s="255"/>
      <c r="C54" s="255"/>
      <c r="D54" s="55"/>
      <c r="E54" s="256" t="s">
        <v>31</v>
      </c>
      <c r="F54" s="256"/>
      <c r="G54" s="256"/>
      <c r="H54" s="256"/>
      <c r="I54" s="56">
        <f>I55+I56+I57+I58+I59+I60+I61+I62</f>
        <v>400146.1</v>
      </c>
      <c r="J54" s="56">
        <f>J55+J56+J57+J58+J59+J60+J61+J62</f>
        <v>38297.800000000003</v>
      </c>
      <c r="K54" s="16"/>
      <c r="L54" s="19"/>
      <c r="M54" s="16"/>
      <c r="N54" s="19"/>
      <c r="O54" s="16"/>
      <c r="P54" s="19"/>
      <c r="Q54" s="17"/>
      <c r="R54" s="19"/>
      <c r="S54" s="17"/>
      <c r="T54" s="19"/>
      <c r="U54" s="17"/>
      <c r="V54" s="19"/>
      <c r="W54" s="17"/>
      <c r="X54" s="19"/>
    </row>
    <row r="55" spans="1:25" ht="27" customHeight="1" x14ac:dyDescent="0.25">
      <c r="A55" s="151" t="s">
        <v>132</v>
      </c>
      <c r="B55" s="151"/>
      <c r="C55" s="151"/>
      <c r="D55" s="63" t="s">
        <v>208</v>
      </c>
      <c r="E55" s="149" t="s">
        <v>209</v>
      </c>
      <c r="F55" s="149"/>
      <c r="G55" s="149"/>
      <c r="H55" s="149"/>
      <c r="I55" s="92">
        <v>6713</v>
      </c>
      <c r="J55" s="64">
        <v>6713</v>
      </c>
      <c r="K55" s="16"/>
      <c r="L55" s="19"/>
      <c r="M55" s="16"/>
      <c r="N55" s="19"/>
      <c r="O55" s="16"/>
      <c r="P55" s="19"/>
      <c r="Q55" s="17"/>
      <c r="R55" s="19"/>
      <c r="S55" s="17"/>
      <c r="T55" s="19"/>
      <c r="U55" s="17"/>
      <c r="V55" s="19"/>
      <c r="W55" s="17"/>
      <c r="X55" s="19"/>
    </row>
    <row r="56" spans="1:25" ht="32.450000000000003" hidden="1" customHeight="1" x14ac:dyDescent="0.3">
      <c r="A56" s="151" t="s">
        <v>241</v>
      </c>
      <c r="B56" s="151"/>
      <c r="C56" s="151"/>
      <c r="D56" s="63" t="s">
        <v>208</v>
      </c>
      <c r="E56" s="149" t="s">
        <v>242</v>
      </c>
      <c r="F56" s="149"/>
      <c r="G56" s="149"/>
      <c r="H56" s="149"/>
      <c r="I56" s="92"/>
      <c r="J56" s="64"/>
      <c r="K56" s="16"/>
      <c r="L56" s="19"/>
      <c r="M56" s="16"/>
      <c r="N56" s="19"/>
      <c r="O56" s="16"/>
      <c r="P56" s="19"/>
      <c r="Q56" s="17"/>
      <c r="R56" s="19"/>
      <c r="S56" s="17"/>
      <c r="T56" s="19"/>
      <c r="U56" s="17"/>
      <c r="V56" s="19"/>
      <c r="W56" s="17"/>
      <c r="X56" s="19"/>
    </row>
    <row r="57" spans="1:25" ht="37.9" customHeight="1" x14ac:dyDescent="0.25">
      <c r="A57" s="151" t="s">
        <v>132</v>
      </c>
      <c r="B57" s="151"/>
      <c r="C57" s="151"/>
      <c r="D57" s="63" t="s">
        <v>201</v>
      </c>
      <c r="E57" s="149" t="s">
        <v>202</v>
      </c>
      <c r="F57" s="149"/>
      <c r="G57" s="149"/>
      <c r="H57" s="149"/>
      <c r="I57" s="58">
        <v>8000</v>
      </c>
      <c r="J57" s="57">
        <v>0</v>
      </c>
      <c r="K57" s="16"/>
      <c r="L57" s="18"/>
      <c r="M57" s="16"/>
      <c r="N57" s="18"/>
      <c r="O57" s="21"/>
      <c r="P57" s="20"/>
      <c r="Q57" s="23"/>
      <c r="R57" s="18"/>
      <c r="S57" s="23"/>
      <c r="T57" s="18"/>
      <c r="U57" s="23"/>
      <c r="V57" s="18"/>
      <c r="W57" s="23"/>
      <c r="X57" s="18"/>
    </row>
    <row r="58" spans="1:25" ht="1.1499999999999999" hidden="1" customHeight="1" x14ac:dyDescent="0.3">
      <c r="A58" s="151" t="s">
        <v>148</v>
      </c>
      <c r="B58" s="151"/>
      <c r="C58" s="151"/>
      <c r="D58" s="112" t="s">
        <v>213</v>
      </c>
      <c r="E58" s="149" t="s">
        <v>149</v>
      </c>
      <c r="F58" s="149"/>
      <c r="G58" s="149"/>
      <c r="H58" s="149"/>
      <c r="I58" s="58"/>
      <c r="J58" s="57">
        <v>0</v>
      </c>
      <c r="K58" s="24"/>
      <c r="L58" s="110"/>
      <c r="M58" s="24"/>
      <c r="N58" s="18"/>
      <c r="O58" s="24"/>
      <c r="P58" s="18"/>
      <c r="Q58" s="23"/>
      <c r="R58" s="18"/>
      <c r="S58" s="23"/>
      <c r="T58" s="18"/>
      <c r="U58" s="23"/>
      <c r="V58" s="18"/>
      <c r="W58" s="23"/>
      <c r="X58" s="18"/>
    </row>
    <row r="59" spans="1:25" ht="26.45" customHeight="1" x14ac:dyDescent="0.25">
      <c r="A59" s="141" t="s">
        <v>229</v>
      </c>
      <c r="B59" s="141"/>
      <c r="C59" s="141"/>
      <c r="D59" s="124" t="s">
        <v>219</v>
      </c>
      <c r="E59" s="138" t="s">
        <v>212</v>
      </c>
      <c r="F59" s="139"/>
      <c r="G59" s="139"/>
      <c r="H59" s="140"/>
      <c r="I59" s="58">
        <v>359302.5</v>
      </c>
      <c r="J59" s="57">
        <v>0</v>
      </c>
      <c r="K59" s="24"/>
      <c r="L59" s="110"/>
      <c r="M59" s="24"/>
      <c r="N59" s="18"/>
      <c r="O59" s="24"/>
      <c r="P59" s="18"/>
      <c r="Q59" s="23"/>
      <c r="R59" s="18"/>
      <c r="S59" s="23"/>
      <c r="T59" s="18"/>
      <c r="U59" s="23"/>
      <c r="V59" s="18"/>
      <c r="W59" s="23"/>
      <c r="X59" s="18"/>
    </row>
    <row r="60" spans="1:25" ht="69" customHeight="1" x14ac:dyDescent="0.25">
      <c r="A60" s="211" t="s">
        <v>173</v>
      </c>
      <c r="B60" s="212"/>
      <c r="C60" s="213"/>
      <c r="D60" s="112" t="s">
        <v>239</v>
      </c>
      <c r="E60" s="249" t="s">
        <v>174</v>
      </c>
      <c r="F60" s="250"/>
      <c r="G60" s="250"/>
      <c r="H60" s="251"/>
      <c r="I60" s="58">
        <v>10129.1</v>
      </c>
      <c r="J60" s="57">
        <v>9992.5</v>
      </c>
      <c r="K60" s="24"/>
      <c r="L60" s="18"/>
      <c r="M60" s="24"/>
      <c r="N60" s="18"/>
      <c r="O60" s="24"/>
      <c r="P60" s="18"/>
      <c r="Q60" s="23"/>
      <c r="R60" s="18"/>
      <c r="S60" s="23"/>
      <c r="T60" s="18"/>
      <c r="U60" s="23"/>
      <c r="V60" s="18"/>
      <c r="W60" s="23"/>
      <c r="X60" s="18"/>
    </row>
    <row r="61" spans="1:25" ht="31.15" customHeight="1" x14ac:dyDescent="0.25">
      <c r="A61" s="211" t="s">
        <v>307</v>
      </c>
      <c r="B61" s="212"/>
      <c r="C61" s="213"/>
      <c r="D61" s="112"/>
      <c r="E61" s="200" t="s">
        <v>299</v>
      </c>
      <c r="F61" s="203"/>
      <c r="G61" s="203"/>
      <c r="H61" s="204"/>
      <c r="I61" s="58">
        <v>913.1</v>
      </c>
      <c r="J61" s="57">
        <v>1103.9000000000001</v>
      </c>
      <c r="K61" s="23"/>
      <c r="L61" s="18"/>
      <c r="M61" s="23"/>
      <c r="N61" s="18"/>
      <c r="O61" s="23"/>
      <c r="P61" s="18"/>
      <c r="Q61" s="23"/>
      <c r="R61" s="18"/>
      <c r="S61" s="23"/>
      <c r="T61" s="18"/>
      <c r="U61" s="23"/>
      <c r="V61" s="18"/>
      <c r="W61" s="23"/>
      <c r="X61" s="18"/>
    </row>
    <row r="62" spans="1:25" ht="24.6" customHeight="1" x14ac:dyDescent="0.25">
      <c r="A62" s="151" t="s">
        <v>115</v>
      </c>
      <c r="B62" s="151"/>
      <c r="C62" s="151"/>
      <c r="D62" s="63"/>
      <c r="E62" s="170" t="s">
        <v>32</v>
      </c>
      <c r="F62" s="170"/>
      <c r="G62" s="170"/>
      <c r="H62" s="170"/>
      <c r="I62" s="93">
        <f>I63+I64+I66+I67+I68+I69+I70+I71+I65+I72</f>
        <v>15088.4</v>
      </c>
      <c r="J62" s="93">
        <f>J63+J64+J66+J67+J68+J69+J70+J71+J65+J72</f>
        <v>20488.400000000001</v>
      </c>
      <c r="K62" s="16"/>
      <c r="L62" s="19"/>
      <c r="M62" s="16"/>
      <c r="N62" s="19"/>
      <c r="O62" s="16"/>
      <c r="P62" s="19"/>
      <c r="Q62" s="17"/>
      <c r="R62" s="19"/>
      <c r="S62" s="17"/>
      <c r="T62" s="19"/>
      <c r="U62" s="17"/>
      <c r="V62" s="19"/>
      <c r="W62" s="17"/>
      <c r="X62" s="19"/>
    </row>
    <row r="63" spans="1:25" ht="24" hidden="1" customHeight="1" x14ac:dyDescent="0.3">
      <c r="A63" s="164" t="s">
        <v>128</v>
      </c>
      <c r="B63" s="164"/>
      <c r="C63" s="164"/>
      <c r="D63" s="63" t="s">
        <v>207</v>
      </c>
      <c r="E63" s="246" t="s">
        <v>76</v>
      </c>
      <c r="F63" s="247"/>
      <c r="G63" s="247"/>
      <c r="H63" s="248"/>
      <c r="I63" s="58">
        <v>0</v>
      </c>
      <c r="J63" s="57">
        <v>0</v>
      </c>
      <c r="K63" s="16"/>
      <c r="L63" s="18"/>
      <c r="M63" s="16"/>
      <c r="N63" s="18"/>
      <c r="O63" s="21"/>
      <c r="P63" s="20"/>
      <c r="Q63" s="22"/>
      <c r="R63" s="20"/>
      <c r="S63" s="22"/>
      <c r="T63" s="20"/>
      <c r="U63" s="22"/>
      <c r="V63" s="20"/>
      <c r="W63" s="22"/>
      <c r="X63" s="18"/>
    </row>
    <row r="64" spans="1:25" ht="33" hidden="1" customHeight="1" x14ac:dyDescent="0.3">
      <c r="A64" s="164" t="s">
        <v>206</v>
      </c>
      <c r="B64" s="164"/>
      <c r="C64" s="164"/>
      <c r="D64" s="63" t="s">
        <v>217</v>
      </c>
      <c r="E64" s="170" t="s">
        <v>205</v>
      </c>
      <c r="F64" s="170"/>
      <c r="G64" s="170"/>
      <c r="H64" s="170"/>
      <c r="I64" s="58"/>
      <c r="J64" s="57"/>
      <c r="K64" s="16"/>
      <c r="L64" s="18"/>
      <c r="M64" s="16"/>
      <c r="N64" s="18"/>
      <c r="O64" s="21"/>
      <c r="P64" s="20"/>
      <c r="Q64" s="22"/>
      <c r="R64" s="20"/>
      <c r="S64" s="22"/>
      <c r="T64" s="20"/>
      <c r="U64" s="22"/>
      <c r="V64" s="20"/>
      <c r="W64" s="22"/>
      <c r="X64" s="18"/>
    </row>
    <row r="65" spans="1:25" ht="23.45" customHeight="1" x14ac:dyDescent="0.25">
      <c r="A65" s="151" t="s">
        <v>221</v>
      </c>
      <c r="B65" s="151"/>
      <c r="C65" s="151"/>
      <c r="D65" s="125" t="s">
        <v>251</v>
      </c>
      <c r="E65" s="252" t="s">
        <v>240</v>
      </c>
      <c r="F65" s="253"/>
      <c r="G65" s="253"/>
      <c r="H65" s="254"/>
      <c r="I65" s="111">
        <v>4179</v>
      </c>
      <c r="J65" s="111">
        <v>4179</v>
      </c>
      <c r="K65" s="16"/>
      <c r="L65" s="18"/>
      <c r="M65" s="16"/>
      <c r="N65" s="18"/>
      <c r="O65" s="21"/>
      <c r="P65" s="20"/>
      <c r="Q65" s="22"/>
      <c r="R65" s="20"/>
      <c r="S65" s="22"/>
      <c r="T65" s="20"/>
      <c r="U65" s="22"/>
      <c r="V65" s="20"/>
      <c r="W65" s="22"/>
      <c r="X65" s="18"/>
    </row>
    <row r="66" spans="1:25" ht="126.6" customHeight="1" x14ac:dyDescent="0.25">
      <c r="A66" s="164" t="s">
        <v>116</v>
      </c>
      <c r="B66" s="164"/>
      <c r="C66" s="164"/>
      <c r="D66" s="63" t="s">
        <v>195</v>
      </c>
      <c r="E66" s="138" t="s">
        <v>142</v>
      </c>
      <c r="F66" s="139"/>
      <c r="G66" s="139"/>
      <c r="H66" s="140"/>
      <c r="I66" s="58">
        <v>493.2</v>
      </c>
      <c r="J66" s="57">
        <v>493.2</v>
      </c>
      <c r="K66" s="16"/>
      <c r="L66" s="18"/>
      <c r="M66" s="16"/>
      <c r="N66" s="18"/>
      <c r="O66" s="21"/>
      <c r="P66" s="20"/>
      <c r="Q66" s="22"/>
      <c r="R66" s="20"/>
      <c r="S66" s="22"/>
      <c r="T66" s="20"/>
      <c r="U66" s="22"/>
      <c r="V66" s="20"/>
      <c r="W66" s="22"/>
      <c r="X66" s="18"/>
    </row>
    <row r="67" spans="1:25" ht="28.15" customHeight="1" x14ac:dyDescent="0.25">
      <c r="A67" s="164" t="s">
        <v>117</v>
      </c>
      <c r="B67" s="168"/>
      <c r="C67" s="168"/>
      <c r="D67" s="63" t="s">
        <v>196</v>
      </c>
      <c r="E67" s="149" t="s">
        <v>104</v>
      </c>
      <c r="F67" s="149"/>
      <c r="G67" s="149"/>
      <c r="H67" s="149"/>
      <c r="I67" s="58">
        <v>2844.8</v>
      </c>
      <c r="J67" s="57">
        <v>2844.8</v>
      </c>
      <c r="K67" s="16"/>
      <c r="L67" s="18"/>
      <c r="M67" s="16"/>
      <c r="N67" s="18"/>
      <c r="O67" s="21"/>
      <c r="P67" s="20"/>
      <c r="Q67" s="22"/>
      <c r="R67" s="20"/>
      <c r="S67" s="22"/>
      <c r="T67" s="20"/>
      <c r="U67" s="22"/>
      <c r="V67" s="20"/>
      <c r="W67" s="22"/>
      <c r="X67" s="18"/>
      <c r="Y67" s="2"/>
    </row>
    <row r="68" spans="1:25" ht="28.15" customHeight="1" x14ac:dyDescent="0.25">
      <c r="A68" s="164" t="s">
        <v>117</v>
      </c>
      <c r="B68" s="168"/>
      <c r="C68" s="168"/>
      <c r="D68" s="63" t="s">
        <v>197</v>
      </c>
      <c r="E68" s="138" t="s">
        <v>86</v>
      </c>
      <c r="F68" s="139"/>
      <c r="G68" s="139"/>
      <c r="H68" s="140"/>
      <c r="I68" s="58">
        <v>571.4</v>
      </c>
      <c r="J68" s="57">
        <v>571.4</v>
      </c>
      <c r="K68" s="16"/>
      <c r="L68" s="18"/>
      <c r="M68" s="16"/>
      <c r="N68" s="18"/>
      <c r="O68" s="16"/>
      <c r="P68" s="18"/>
      <c r="Q68" s="17"/>
      <c r="R68" s="18"/>
      <c r="S68" s="22"/>
      <c r="T68" s="18"/>
      <c r="U68" s="22"/>
      <c r="V68" s="18"/>
      <c r="W68" s="22"/>
      <c r="X68" s="18"/>
    </row>
    <row r="69" spans="1:25" ht="55.15" customHeight="1" x14ac:dyDescent="0.25">
      <c r="A69" s="164" t="s">
        <v>117</v>
      </c>
      <c r="B69" s="168"/>
      <c r="C69" s="168"/>
      <c r="D69" s="63" t="s">
        <v>198</v>
      </c>
      <c r="E69" s="138" t="s">
        <v>151</v>
      </c>
      <c r="F69" s="139"/>
      <c r="G69" s="139"/>
      <c r="H69" s="140"/>
      <c r="I69" s="58">
        <v>1000</v>
      </c>
      <c r="J69" s="57">
        <v>1000</v>
      </c>
      <c r="K69" s="16"/>
      <c r="L69" s="18"/>
      <c r="M69" s="16"/>
      <c r="N69" s="18"/>
      <c r="O69" s="16"/>
      <c r="P69" s="18"/>
      <c r="Q69" s="17"/>
      <c r="R69" s="18"/>
      <c r="S69" s="22"/>
      <c r="T69" s="18"/>
      <c r="U69" s="22"/>
      <c r="V69" s="18"/>
      <c r="W69" s="22"/>
      <c r="X69" s="18"/>
    </row>
    <row r="70" spans="1:25" ht="41.45" customHeight="1" x14ac:dyDescent="0.25">
      <c r="A70" s="164" t="s">
        <v>117</v>
      </c>
      <c r="B70" s="168"/>
      <c r="C70" s="168"/>
      <c r="D70" s="63" t="s">
        <v>203</v>
      </c>
      <c r="E70" s="138" t="s">
        <v>152</v>
      </c>
      <c r="F70" s="139"/>
      <c r="G70" s="139"/>
      <c r="H70" s="140"/>
      <c r="I70" s="58">
        <v>1000</v>
      </c>
      <c r="J70" s="57">
        <v>1000</v>
      </c>
      <c r="K70" s="16"/>
      <c r="L70" s="18"/>
      <c r="M70" s="16"/>
      <c r="N70" s="18"/>
      <c r="O70" s="16"/>
      <c r="P70" s="18"/>
      <c r="Q70" s="17"/>
      <c r="R70" s="18"/>
      <c r="S70" s="22"/>
      <c r="T70" s="18"/>
      <c r="U70" s="22"/>
      <c r="V70" s="18"/>
      <c r="W70" s="22"/>
      <c r="X70" s="18"/>
    </row>
    <row r="71" spans="1:25" ht="40.9" customHeight="1" x14ac:dyDescent="0.25">
      <c r="A71" s="164" t="s">
        <v>117</v>
      </c>
      <c r="B71" s="168"/>
      <c r="C71" s="168"/>
      <c r="D71" s="63" t="s">
        <v>199</v>
      </c>
      <c r="E71" s="165" t="s">
        <v>150</v>
      </c>
      <c r="F71" s="166"/>
      <c r="G71" s="166"/>
      <c r="H71" s="167"/>
      <c r="I71" s="58">
        <v>5000</v>
      </c>
      <c r="J71" s="57">
        <v>5000</v>
      </c>
      <c r="K71" s="16"/>
      <c r="L71" s="18"/>
      <c r="M71" s="16"/>
      <c r="N71" s="18"/>
      <c r="O71" s="16"/>
      <c r="P71" s="18"/>
      <c r="Q71" s="17"/>
      <c r="R71" s="18"/>
      <c r="S71" s="22"/>
      <c r="T71" s="18"/>
      <c r="U71" s="22"/>
      <c r="V71" s="18"/>
      <c r="W71" s="22"/>
      <c r="X71" s="18"/>
    </row>
    <row r="72" spans="1:25" ht="28.15" customHeight="1" x14ac:dyDescent="0.25">
      <c r="A72" s="164" t="s">
        <v>117</v>
      </c>
      <c r="B72" s="168"/>
      <c r="C72" s="168"/>
      <c r="D72" s="63" t="s">
        <v>218</v>
      </c>
      <c r="E72" s="165" t="s">
        <v>204</v>
      </c>
      <c r="F72" s="166"/>
      <c r="G72" s="166"/>
      <c r="H72" s="167"/>
      <c r="I72" s="58">
        <v>0</v>
      </c>
      <c r="J72" s="57">
        <v>5400</v>
      </c>
      <c r="K72" s="16"/>
      <c r="L72" s="18"/>
      <c r="M72" s="16"/>
      <c r="N72" s="18"/>
      <c r="O72" s="16"/>
      <c r="P72" s="18"/>
      <c r="Q72" s="17"/>
      <c r="R72" s="18"/>
      <c r="S72" s="22"/>
      <c r="T72" s="18"/>
      <c r="U72" s="22"/>
      <c r="V72" s="18"/>
      <c r="W72" s="22"/>
      <c r="X72" s="18"/>
    </row>
    <row r="73" spans="1:25" ht="31.15" customHeight="1" x14ac:dyDescent="0.25">
      <c r="A73" s="150" t="s">
        <v>119</v>
      </c>
      <c r="B73" s="150"/>
      <c r="C73" s="150"/>
      <c r="D73" s="94"/>
      <c r="E73" s="194" t="s">
        <v>106</v>
      </c>
      <c r="F73" s="194"/>
      <c r="G73" s="194"/>
      <c r="H73" s="194"/>
      <c r="I73" s="93">
        <f>I75+I76+I77+I78+I79+I80+I81+I82+I83+I84+I85+I86+I87+I91+I92+I93+I94+I96+I97+I98+I99+I100</f>
        <v>226724.49999999994</v>
      </c>
      <c r="J73" s="93">
        <f>J75+J76+J77+J78+J79+J80+J81+J82+J83+J84+J85+J86+J87+J91+J92+J93+J94+J96+J97+J98+J99+J100</f>
        <v>233979.49999999994</v>
      </c>
      <c r="K73" s="16"/>
      <c r="L73" s="19"/>
      <c r="M73" s="16"/>
      <c r="N73" s="19"/>
      <c r="O73" s="16"/>
      <c r="P73" s="19"/>
      <c r="Q73" s="17"/>
      <c r="R73" s="19"/>
      <c r="S73" s="17"/>
      <c r="T73" s="19"/>
      <c r="U73" s="17"/>
      <c r="V73" s="19"/>
      <c r="W73" s="17"/>
      <c r="X73" s="19"/>
    </row>
    <row r="74" spans="1:25" ht="1.9" hidden="1" customHeight="1" x14ac:dyDescent="0.3">
      <c r="A74" s="168"/>
      <c r="B74" s="168"/>
      <c r="C74" s="168"/>
      <c r="D74" s="79"/>
      <c r="E74" s="169"/>
      <c r="F74" s="169"/>
      <c r="G74" s="169"/>
      <c r="H74" s="169"/>
      <c r="I74" s="58"/>
      <c r="J74" s="57"/>
      <c r="K74" s="16"/>
      <c r="L74" s="18"/>
      <c r="M74" s="16"/>
      <c r="N74" s="18"/>
      <c r="O74" s="16"/>
      <c r="P74" s="18"/>
      <c r="Q74" s="17"/>
      <c r="R74" s="18"/>
      <c r="S74" s="17"/>
      <c r="T74" s="18"/>
      <c r="U74" s="17"/>
      <c r="V74" s="18"/>
      <c r="W74" s="17"/>
      <c r="X74" s="18"/>
    </row>
    <row r="75" spans="1:25" ht="39.6" customHeight="1" x14ac:dyDescent="0.25">
      <c r="A75" s="197" t="s">
        <v>120</v>
      </c>
      <c r="B75" s="205"/>
      <c r="C75" s="205"/>
      <c r="D75" s="113" t="s">
        <v>292</v>
      </c>
      <c r="E75" s="165" t="s">
        <v>42</v>
      </c>
      <c r="F75" s="166"/>
      <c r="G75" s="166"/>
      <c r="H75" s="167"/>
      <c r="I75" s="58">
        <v>1267.9000000000001</v>
      </c>
      <c r="J75" s="57">
        <v>1311.7</v>
      </c>
      <c r="K75" s="16"/>
      <c r="L75" s="18"/>
      <c r="M75" s="16"/>
      <c r="N75" s="18"/>
      <c r="O75" s="16"/>
      <c r="P75" s="18"/>
      <c r="Q75" s="17"/>
      <c r="R75" s="18"/>
      <c r="S75" s="17"/>
      <c r="T75" s="18"/>
      <c r="U75" s="17"/>
      <c r="V75" s="18"/>
      <c r="W75" s="17"/>
      <c r="X75" s="18"/>
    </row>
    <row r="76" spans="1:25" ht="67.150000000000006" customHeight="1" x14ac:dyDescent="0.25">
      <c r="A76" s="164" t="s">
        <v>165</v>
      </c>
      <c r="B76" s="164"/>
      <c r="C76" s="164"/>
      <c r="D76" s="113" t="s">
        <v>293</v>
      </c>
      <c r="E76" s="171" t="s">
        <v>210</v>
      </c>
      <c r="F76" s="171"/>
      <c r="G76" s="171"/>
      <c r="H76" s="171"/>
      <c r="I76" s="58">
        <v>1.3</v>
      </c>
      <c r="J76" s="57">
        <v>1.2</v>
      </c>
      <c r="K76" s="16"/>
      <c r="L76" s="18"/>
      <c r="M76" s="16"/>
      <c r="N76" s="18"/>
      <c r="O76" s="16"/>
      <c r="P76" s="18"/>
      <c r="Q76" s="17"/>
      <c r="R76" s="18"/>
      <c r="S76" s="17"/>
      <c r="T76" s="18"/>
      <c r="U76" s="17"/>
      <c r="V76" s="18"/>
      <c r="W76" s="17"/>
      <c r="X76" s="18"/>
    </row>
    <row r="77" spans="1:25" ht="8.4499999999999993" hidden="1" customHeight="1" x14ac:dyDescent="0.3">
      <c r="A77" s="164"/>
      <c r="B77" s="164"/>
      <c r="C77" s="164"/>
      <c r="D77" s="63"/>
      <c r="E77" s="149"/>
      <c r="F77" s="149"/>
      <c r="G77" s="149"/>
      <c r="H77" s="149"/>
      <c r="I77" s="58"/>
      <c r="J77" s="57"/>
      <c r="K77" s="16"/>
      <c r="L77" s="18"/>
      <c r="M77" s="16"/>
      <c r="N77" s="18"/>
      <c r="O77" s="16"/>
      <c r="P77" s="18"/>
      <c r="Q77" s="17"/>
      <c r="R77" s="18"/>
      <c r="S77" s="17"/>
      <c r="T77" s="18"/>
      <c r="U77" s="17"/>
      <c r="V77" s="18"/>
      <c r="W77" s="17"/>
      <c r="X77" s="18"/>
    </row>
    <row r="78" spans="1:25" ht="27.6" customHeight="1" x14ac:dyDescent="0.25">
      <c r="A78" s="164" t="s">
        <v>121</v>
      </c>
      <c r="B78" s="168"/>
      <c r="C78" s="168"/>
      <c r="D78" s="97" t="s">
        <v>176</v>
      </c>
      <c r="E78" s="149" t="s">
        <v>89</v>
      </c>
      <c r="F78" s="169"/>
      <c r="G78" s="169"/>
      <c r="H78" s="169"/>
      <c r="I78" s="58">
        <v>7123.7</v>
      </c>
      <c r="J78" s="57">
        <v>7123.7</v>
      </c>
      <c r="K78" s="118" t="s">
        <v>243</v>
      </c>
      <c r="L78" s="119" t="s">
        <v>244</v>
      </c>
      <c r="M78" s="16"/>
      <c r="N78" s="18"/>
      <c r="O78" s="16"/>
      <c r="P78" s="18"/>
      <c r="Q78" s="17"/>
      <c r="R78" s="18"/>
      <c r="S78" s="17"/>
      <c r="T78" s="18"/>
      <c r="U78" s="17"/>
      <c r="V78" s="18"/>
      <c r="W78" s="17"/>
      <c r="X78" s="18"/>
    </row>
    <row r="79" spans="1:25" ht="40.15" customHeight="1" x14ac:dyDescent="0.25">
      <c r="A79" s="164" t="s">
        <v>122</v>
      </c>
      <c r="B79" s="164"/>
      <c r="C79" s="164"/>
      <c r="D79" s="95" t="s">
        <v>177</v>
      </c>
      <c r="E79" s="149" t="s">
        <v>95</v>
      </c>
      <c r="F79" s="149"/>
      <c r="G79" s="149"/>
      <c r="H79" s="149"/>
      <c r="I79" s="58">
        <v>7215.2</v>
      </c>
      <c r="J79" s="57">
        <v>7235.4</v>
      </c>
      <c r="K79" s="16"/>
      <c r="L79" s="18"/>
      <c r="M79" s="16"/>
      <c r="N79" s="18"/>
      <c r="O79" s="16"/>
      <c r="P79" s="18"/>
      <c r="Q79" s="17"/>
      <c r="R79" s="18"/>
      <c r="S79" s="17"/>
      <c r="T79" s="18"/>
      <c r="U79" s="17"/>
      <c r="V79" s="18"/>
      <c r="W79" s="17"/>
      <c r="X79" s="18"/>
    </row>
    <row r="80" spans="1:25" ht="27" hidden="1" customHeight="1" x14ac:dyDescent="0.3">
      <c r="A80" s="164" t="s">
        <v>228</v>
      </c>
      <c r="B80" s="164"/>
      <c r="C80" s="164"/>
      <c r="D80" s="95"/>
      <c r="E80" s="149"/>
      <c r="F80" s="149"/>
      <c r="G80" s="149"/>
      <c r="H80" s="149"/>
      <c r="I80" s="58">
        <v>0</v>
      </c>
      <c r="J80" s="57">
        <v>0</v>
      </c>
      <c r="K80" s="16"/>
      <c r="L80" s="18"/>
      <c r="M80" s="16"/>
      <c r="N80" s="18"/>
      <c r="O80" s="16"/>
      <c r="P80" s="18"/>
      <c r="Q80" s="17"/>
      <c r="R80" s="18"/>
      <c r="S80" s="17"/>
      <c r="T80" s="18"/>
      <c r="U80" s="17"/>
      <c r="V80" s="18"/>
      <c r="W80" s="17"/>
      <c r="X80" s="18"/>
      <c r="Y80" s="2"/>
    </row>
    <row r="81" spans="1:25" ht="68.45" customHeight="1" x14ac:dyDescent="0.25">
      <c r="A81" s="164" t="s">
        <v>123</v>
      </c>
      <c r="B81" s="164"/>
      <c r="C81" s="164"/>
      <c r="D81" s="95" t="s">
        <v>178</v>
      </c>
      <c r="E81" s="149" t="s">
        <v>91</v>
      </c>
      <c r="F81" s="149"/>
      <c r="G81" s="149"/>
      <c r="H81" s="149"/>
      <c r="I81" s="58">
        <v>525.1</v>
      </c>
      <c r="J81" s="57">
        <v>525.1</v>
      </c>
      <c r="K81" s="16"/>
      <c r="L81" s="18"/>
      <c r="M81" s="16"/>
      <c r="N81" s="18"/>
      <c r="O81" s="16"/>
      <c r="P81" s="18"/>
      <c r="Q81" s="17"/>
      <c r="R81" s="18"/>
      <c r="S81" s="17"/>
      <c r="T81" s="18"/>
      <c r="U81" s="17"/>
      <c r="V81" s="18"/>
      <c r="W81" s="17"/>
      <c r="X81" s="18"/>
    </row>
    <row r="82" spans="1:25" ht="67.900000000000006" customHeight="1" x14ac:dyDescent="0.25">
      <c r="A82" s="164" t="s">
        <v>122</v>
      </c>
      <c r="B82" s="164"/>
      <c r="C82" s="164"/>
      <c r="D82" s="95" t="s">
        <v>179</v>
      </c>
      <c r="E82" s="149" t="s">
        <v>92</v>
      </c>
      <c r="F82" s="149"/>
      <c r="G82" s="149"/>
      <c r="H82" s="149"/>
      <c r="I82" s="58">
        <v>4872.2</v>
      </c>
      <c r="J82" s="57">
        <v>4886.8</v>
      </c>
      <c r="K82" s="16"/>
      <c r="L82" s="18"/>
      <c r="M82" s="16"/>
      <c r="N82" s="18"/>
      <c r="O82" s="16"/>
      <c r="P82" s="18"/>
      <c r="Q82" s="17"/>
      <c r="R82" s="18"/>
      <c r="S82" s="17"/>
      <c r="T82" s="18"/>
      <c r="U82" s="17"/>
      <c r="V82" s="18"/>
      <c r="W82" s="17"/>
      <c r="X82" s="18"/>
      <c r="Y82" s="2"/>
    </row>
    <row r="83" spans="1:25" ht="82.9" customHeight="1" x14ac:dyDescent="0.25">
      <c r="A83" s="164" t="s">
        <v>122</v>
      </c>
      <c r="B83" s="164"/>
      <c r="C83" s="164"/>
      <c r="D83" s="95" t="s">
        <v>180</v>
      </c>
      <c r="E83" s="149" t="s">
        <v>93</v>
      </c>
      <c r="F83" s="149"/>
      <c r="G83" s="149"/>
      <c r="H83" s="149"/>
      <c r="I83" s="58">
        <v>155</v>
      </c>
      <c r="J83" s="57">
        <v>155</v>
      </c>
      <c r="K83" s="16"/>
      <c r="L83" s="18"/>
      <c r="M83" s="16"/>
      <c r="N83" s="18"/>
      <c r="O83" s="16"/>
      <c r="P83" s="18"/>
      <c r="Q83" s="17"/>
      <c r="R83" s="18"/>
      <c r="S83" s="17"/>
      <c r="T83" s="18"/>
      <c r="U83" s="17"/>
      <c r="V83" s="18"/>
      <c r="W83" s="17"/>
      <c r="X83" s="18"/>
    </row>
    <row r="84" spans="1:25" ht="40.15" customHeight="1" x14ac:dyDescent="0.25">
      <c r="A84" s="164" t="s">
        <v>123</v>
      </c>
      <c r="B84" s="164"/>
      <c r="C84" s="164"/>
      <c r="D84" s="95" t="s">
        <v>181</v>
      </c>
      <c r="E84" s="149" t="s">
        <v>100</v>
      </c>
      <c r="F84" s="149"/>
      <c r="G84" s="149"/>
      <c r="H84" s="149"/>
      <c r="I84" s="58">
        <v>341.9</v>
      </c>
      <c r="J84" s="57">
        <v>341.9</v>
      </c>
      <c r="K84" s="16"/>
      <c r="L84" s="18"/>
      <c r="M84" s="16"/>
      <c r="N84" s="18"/>
      <c r="O84" s="16"/>
      <c r="P84" s="18"/>
      <c r="Q84" s="17"/>
      <c r="R84" s="18"/>
      <c r="S84" s="17"/>
      <c r="T84" s="18"/>
      <c r="U84" s="17"/>
      <c r="V84" s="18"/>
      <c r="W84" s="17"/>
      <c r="X84" s="18"/>
    </row>
    <row r="85" spans="1:25" ht="39.6" customHeight="1" x14ac:dyDescent="0.25">
      <c r="A85" s="164" t="s">
        <v>123</v>
      </c>
      <c r="B85" s="164"/>
      <c r="C85" s="164"/>
      <c r="D85" s="95" t="s">
        <v>182</v>
      </c>
      <c r="E85" s="149" t="s">
        <v>80</v>
      </c>
      <c r="F85" s="149"/>
      <c r="G85" s="149"/>
      <c r="H85" s="149"/>
      <c r="I85" s="58">
        <v>310.3</v>
      </c>
      <c r="J85" s="57">
        <v>310.3</v>
      </c>
      <c r="K85" s="16"/>
      <c r="L85" s="18"/>
      <c r="M85" s="16"/>
      <c r="N85" s="18"/>
      <c r="O85" s="16"/>
      <c r="P85" s="18"/>
      <c r="Q85" s="17"/>
      <c r="R85" s="18"/>
      <c r="S85" s="17"/>
      <c r="T85" s="18"/>
      <c r="U85" s="17"/>
      <c r="V85" s="18"/>
      <c r="W85" s="17"/>
      <c r="X85" s="18"/>
    </row>
    <row r="86" spans="1:25" ht="27" customHeight="1" x14ac:dyDescent="0.25">
      <c r="A86" s="164" t="s">
        <v>122</v>
      </c>
      <c r="B86" s="164"/>
      <c r="C86" s="164"/>
      <c r="D86" s="95" t="s">
        <v>183</v>
      </c>
      <c r="E86" s="149" t="s">
        <v>101</v>
      </c>
      <c r="F86" s="149"/>
      <c r="G86" s="149"/>
      <c r="H86" s="149"/>
      <c r="I86" s="58">
        <v>1121.7</v>
      </c>
      <c r="J86" s="57">
        <v>1121.7</v>
      </c>
      <c r="K86" s="16"/>
      <c r="L86" s="18"/>
      <c r="M86" s="16"/>
      <c r="N86" s="18"/>
      <c r="O86" s="16"/>
      <c r="P86" s="18"/>
      <c r="Q86" s="17"/>
      <c r="R86" s="18"/>
      <c r="S86" s="17"/>
      <c r="T86" s="18"/>
      <c r="U86" s="17"/>
      <c r="V86" s="18"/>
      <c r="W86" s="17"/>
      <c r="X86" s="18"/>
    </row>
    <row r="87" spans="1:25" ht="40.9" customHeight="1" x14ac:dyDescent="0.25">
      <c r="A87" s="164" t="s">
        <v>122</v>
      </c>
      <c r="B87" s="164"/>
      <c r="C87" s="164"/>
      <c r="D87" s="98"/>
      <c r="E87" s="170" t="s">
        <v>96</v>
      </c>
      <c r="F87" s="170"/>
      <c r="G87" s="170"/>
      <c r="H87" s="170"/>
      <c r="I87" s="58">
        <f>I88+I89+I90</f>
        <v>188556.09999999998</v>
      </c>
      <c r="J87" s="57">
        <f>J88+J89+J90</f>
        <v>195732.59999999998</v>
      </c>
      <c r="K87" s="16"/>
      <c r="L87" s="18"/>
      <c r="M87" s="16"/>
      <c r="N87" s="18"/>
      <c r="O87" s="16"/>
      <c r="P87" s="18"/>
      <c r="Q87" s="17"/>
      <c r="R87" s="18"/>
      <c r="S87" s="17"/>
      <c r="T87" s="18"/>
      <c r="U87" s="17"/>
      <c r="V87" s="18"/>
      <c r="W87" s="17"/>
      <c r="X87" s="18"/>
    </row>
    <row r="88" spans="1:25" ht="27.6" customHeight="1" x14ac:dyDescent="0.25">
      <c r="A88" s="197"/>
      <c r="B88" s="205"/>
      <c r="C88" s="206"/>
      <c r="D88" s="95" t="s">
        <v>184</v>
      </c>
      <c r="E88" s="210" t="s">
        <v>98</v>
      </c>
      <c r="F88" s="210"/>
      <c r="G88" s="210"/>
      <c r="H88" s="210"/>
      <c r="I88" s="58">
        <v>15152.4</v>
      </c>
      <c r="J88" s="57">
        <v>15152.4</v>
      </c>
      <c r="K88" s="16"/>
      <c r="L88" s="18"/>
      <c r="M88" s="16"/>
      <c r="N88" s="18"/>
      <c r="O88" s="16"/>
      <c r="P88" s="18"/>
      <c r="Q88" s="17"/>
      <c r="R88" s="18"/>
      <c r="S88" s="17"/>
      <c r="T88" s="18"/>
      <c r="U88" s="17"/>
      <c r="V88" s="18"/>
      <c r="W88" s="17"/>
      <c r="X88" s="18"/>
    </row>
    <row r="89" spans="1:25" ht="25.9" customHeight="1" x14ac:dyDescent="0.25">
      <c r="A89" s="197"/>
      <c r="B89" s="205"/>
      <c r="C89" s="206"/>
      <c r="D89" s="95" t="s">
        <v>185</v>
      </c>
      <c r="E89" s="207" t="s">
        <v>99</v>
      </c>
      <c r="F89" s="208"/>
      <c r="G89" s="208"/>
      <c r="H89" s="209"/>
      <c r="I89" s="58">
        <v>149523.79999999999</v>
      </c>
      <c r="J89" s="57">
        <v>156700.29999999999</v>
      </c>
      <c r="K89" s="16"/>
      <c r="L89" s="18"/>
      <c r="M89" s="16"/>
      <c r="N89" s="18"/>
      <c r="O89" s="16"/>
      <c r="P89" s="18"/>
      <c r="Q89" s="17"/>
      <c r="R89" s="18"/>
      <c r="S89" s="17"/>
      <c r="T89" s="18"/>
      <c r="U89" s="17"/>
      <c r="V89" s="18"/>
      <c r="W89" s="17"/>
      <c r="X89" s="18"/>
    </row>
    <row r="90" spans="1:25" ht="27.6" customHeight="1" x14ac:dyDescent="0.25">
      <c r="A90" s="91"/>
      <c r="B90" s="99"/>
      <c r="C90" s="100"/>
      <c r="D90" s="97" t="s">
        <v>186</v>
      </c>
      <c r="E90" s="207" t="s">
        <v>97</v>
      </c>
      <c r="F90" s="208"/>
      <c r="G90" s="208"/>
      <c r="H90" s="209"/>
      <c r="I90" s="58">
        <v>23879.9</v>
      </c>
      <c r="J90" s="57">
        <v>23879.9</v>
      </c>
      <c r="K90" s="16"/>
      <c r="L90" s="18"/>
      <c r="M90" s="16"/>
      <c r="N90" s="18"/>
      <c r="O90" s="16"/>
      <c r="P90" s="18"/>
      <c r="Q90" s="17"/>
      <c r="R90" s="18"/>
      <c r="S90" s="17"/>
      <c r="T90" s="18"/>
      <c r="U90" s="17"/>
      <c r="V90" s="18"/>
      <c r="W90" s="17"/>
      <c r="X90" s="18"/>
    </row>
    <row r="91" spans="1:25" ht="66" customHeight="1" x14ac:dyDescent="0.25">
      <c r="A91" s="164" t="s">
        <v>123</v>
      </c>
      <c r="B91" s="164"/>
      <c r="C91" s="164"/>
      <c r="D91" s="95" t="s">
        <v>187</v>
      </c>
      <c r="E91" s="149" t="s">
        <v>102</v>
      </c>
      <c r="F91" s="149"/>
      <c r="G91" s="149"/>
      <c r="H91" s="149"/>
      <c r="I91" s="58">
        <v>1363.4</v>
      </c>
      <c r="J91" s="57">
        <v>1363.4</v>
      </c>
      <c r="K91" s="16"/>
      <c r="L91" s="18"/>
      <c r="M91" s="16"/>
      <c r="N91" s="18"/>
      <c r="O91" s="16"/>
      <c r="P91" s="18"/>
      <c r="Q91" s="17"/>
      <c r="R91" s="18"/>
      <c r="S91" s="17"/>
      <c r="T91" s="18"/>
      <c r="U91" s="17"/>
      <c r="V91" s="18"/>
      <c r="W91" s="17"/>
      <c r="X91" s="18"/>
      <c r="Y91" s="2"/>
    </row>
    <row r="92" spans="1:25" ht="67.150000000000006" customHeight="1" x14ac:dyDescent="0.25">
      <c r="A92" s="151" t="s">
        <v>123</v>
      </c>
      <c r="B92" s="151"/>
      <c r="C92" s="151"/>
      <c r="D92" s="95" t="s">
        <v>188</v>
      </c>
      <c r="E92" s="149" t="s">
        <v>90</v>
      </c>
      <c r="F92" s="149"/>
      <c r="G92" s="149"/>
      <c r="H92" s="149"/>
      <c r="I92" s="58">
        <v>286.89999999999998</v>
      </c>
      <c r="J92" s="57">
        <v>286.89999999999998</v>
      </c>
      <c r="K92" s="16"/>
      <c r="L92" s="18"/>
      <c r="M92" s="16"/>
      <c r="N92" s="18"/>
      <c r="O92" s="16"/>
      <c r="P92" s="18"/>
      <c r="Q92" s="17"/>
      <c r="R92" s="18"/>
      <c r="S92" s="17"/>
      <c r="T92" s="18"/>
      <c r="U92" s="17"/>
      <c r="V92" s="18"/>
      <c r="W92" s="17"/>
      <c r="X92" s="18"/>
    </row>
    <row r="93" spans="1:25" ht="55.9" customHeight="1" x14ac:dyDescent="0.25">
      <c r="A93" s="164" t="s">
        <v>123</v>
      </c>
      <c r="B93" s="168"/>
      <c r="C93" s="168"/>
      <c r="D93" s="96" t="s">
        <v>189</v>
      </c>
      <c r="E93" s="149" t="s">
        <v>220</v>
      </c>
      <c r="F93" s="169"/>
      <c r="G93" s="169"/>
      <c r="H93" s="169"/>
      <c r="I93" s="58">
        <v>75.2</v>
      </c>
      <c r="J93" s="57">
        <v>75.2</v>
      </c>
      <c r="K93" s="16"/>
      <c r="L93" s="18"/>
      <c r="M93" s="16"/>
      <c r="N93" s="18"/>
      <c r="O93" s="16"/>
      <c r="P93" s="18"/>
      <c r="Q93" s="17"/>
      <c r="R93" s="18"/>
      <c r="S93" s="17"/>
      <c r="T93" s="18"/>
      <c r="U93" s="17"/>
      <c r="V93" s="18"/>
      <c r="W93" s="17"/>
      <c r="X93" s="18"/>
    </row>
    <row r="94" spans="1:25" ht="69" customHeight="1" x14ac:dyDescent="0.25">
      <c r="A94" s="197" t="s">
        <v>236</v>
      </c>
      <c r="B94" s="198"/>
      <c r="C94" s="199"/>
      <c r="D94" s="96" t="s">
        <v>214</v>
      </c>
      <c r="E94" s="149" t="s">
        <v>222</v>
      </c>
      <c r="F94" s="169"/>
      <c r="G94" s="169"/>
      <c r="H94" s="169"/>
      <c r="I94" s="58">
        <v>82.4</v>
      </c>
      <c r="J94" s="57">
        <v>82.4</v>
      </c>
      <c r="K94" s="16"/>
      <c r="L94" s="18"/>
      <c r="M94" s="16"/>
      <c r="N94" s="18"/>
      <c r="O94" s="16"/>
      <c r="P94" s="18"/>
      <c r="Q94" s="17"/>
      <c r="R94" s="18"/>
      <c r="S94" s="17"/>
      <c r="T94" s="18"/>
      <c r="U94" s="17"/>
      <c r="V94" s="18"/>
      <c r="W94" s="17"/>
      <c r="X94" s="18"/>
    </row>
    <row r="95" spans="1:25" ht="18.600000000000001" hidden="1" customHeight="1" x14ac:dyDescent="0.3">
      <c r="A95" s="164" t="s">
        <v>237</v>
      </c>
      <c r="B95" s="164"/>
      <c r="C95" s="164"/>
      <c r="D95" s="96"/>
      <c r="E95" s="149" t="s">
        <v>49</v>
      </c>
      <c r="F95" s="149"/>
      <c r="G95" s="149"/>
      <c r="H95" s="149"/>
      <c r="I95" s="58"/>
      <c r="J95" s="57"/>
      <c r="K95" s="16"/>
      <c r="L95" s="18"/>
      <c r="M95" s="16"/>
      <c r="N95" s="18"/>
      <c r="O95" s="16"/>
      <c r="P95" s="18"/>
      <c r="Q95" s="17"/>
      <c r="R95" s="18"/>
      <c r="S95" s="17"/>
      <c r="T95" s="18"/>
      <c r="U95" s="17"/>
      <c r="V95" s="18"/>
      <c r="W95" s="17"/>
      <c r="X95" s="18"/>
    </row>
    <row r="96" spans="1:25" ht="54" customHeight="1" x14ac:dyDescent="0.25">
      <c r="A96" s="197" t="s">
        <v>123</v>
      </c>
      <c r="B96" s="205"/>
      <c r="C96" s="206"/>
      <c r="D96" s="96" t="s">
        <v>255</v>
      </c>
      <c r="E96" s="149" t="s">
        <v>256</v>
      </c>
      <c r="F96" s="149"/>
      <c r="G96" s="149"/>
      <c r="H96" s="149"/>
      <c r="I96" s="58">
        <v>486.1</v>
      </c>
      <c r="J96" s="57">
        <v>486.1</v>
      </c>
      <c r="K96" s="16"/>
      <c r="L96" s="18"/>
      <c r="M96" s="16"/>
      <c r="N96" s="18"/>
      <c r="O96" s="16"/>
      <c r="P96" s="18"/>
      <c r="Q96" s="17"/>
      <c r="R96" s="18"/>
      <c r="S96" s="17"/>
      <c r="T96" s="18"/>
      <c r="U96" s="17"/>
      <c r="V96" s="18"/>
      <c r="W96" s="17"/>
      <c r="X96" s="18"/>
      <c r="Y96" s="2"/>
    </row>
    <row r="97" spans="1:25" ht="39.6" customHeight="1" x14ac:dyDescent="0.25">
      <c r="A97" s="197" t="s">
        <v>236</v>
      </c>
      <c r="B97" s="205"/>
      <c r="C97" s="206"/>
      <c r="D97" s="137"/>
      <c r="E97" s="138" t="s">
        <v>301</v>
      </c>
      <c r="F97" s="139"/>
      <c r="G97" s="139"/>
      <c r="H97" s="140"/>
      <c r="I97" s="58">
        <v>15.9</v>
      </c>
      <c r="J97" s="57">
        <v>15.9</v>
      </c>
      <c r="K97" s="16"/>
      <c r="L97" s="18"/>
      <c r="M97" s="16"/>
      <c r="N97" s="18"/>
      <c r="O97" s="16"/>
      <c r="P97" s="18"/>
      <c r="Q97" s="17"/>
      <c r="R97" s="18"/>
      <c r="S97" s="17"/>
      <c r="T97" s="18"/>
      <c r="U97" s="17"/>
      <c r="V97" s="18"/>
      <c r="W97" s="17"/>
      <c r="X97" s="18"/>
      <c r="Y97" s="2"/>
    </row>
    <row r="98" spans="1:25" ht="55.15" customHeight="1" x14ac:dyDescent="0.25">
      <c r="A98" s="164" t="s">
        <v>124</v>
      </c>
      <c r="B98" s="164"/>
      <c r="C98" s="164"/>
      <c r="D98" s="95" t="s">
        <v>190</v>
      </c>
      <c r="E98" s="196" t="s">
        <v>252</v>
      </c>
      <c r="F98" s="196"/>
      <c r="G98" s="196"/>
      <c r="H98" s="196"/>
      <c r="I98" s="58">
        <v>8010.3</v>
      </c>
      <c r="J98" s="57">
        <v>8010.3</v>
      </c>
      <c r="K98" s="16"/>
      <c r="L98" s="18"/>
      <c r="M98" s="16"/>
      <c r="N98" s="18"/>
      <c r="O98" s="16"/>
      <c r="P98" s="18"/>
      <c r="Q98" s="17"/>
      <c r="R98" s="18"/>
      <c r="S98" s="17"/>
      <c r="T98" s="18"/>
      <c r="U98" s="17"/>
      <c r="V98" s="18"/>
      <c r="W98" s="17"/>
      <c r="X98" s="18"/>
      <c r="Y98" s="2"/>
    </row>
    <row r="99" spans="1:25" ht="55.9" customHeight="1" x14ac:dyDescent="0.25">
      <c r="A99" s="164" t="s">
        <v>124</v>
      </c>
      <c r="B99" s="164"/>
      <c r="C99" s="164"/>
      <c r="D99" s="95" t="s">
        <v>191</v>
      </c>
      <c r="E99" s="149" t="s">
        <v>253</v>
      </c>
      <c r="F99" s="149"/>
      <c r="G99" s="149"/>
      <c r="H99" s="149"/>
      <c r="I99" s="58">
        <v>3485.3</v>
      </c>
      <c r="J99" s="57">
        <v>3485.3</v>
      </c>
      <c r="K99" s="16"/>
      <c r="L99" s="18"/>
      <c r="M99" s="16"/>
      <c r="N99" s="18"/>
      <c r="O99" s="16"/>
      <c r="P99" s="18"/>
      <c r="Q99" s="17"/>
      <c r="R99" s="18"/>
      <c r="S99" s="17"/>
      <c r="T99" s="18"/>
      <c r="U99" s="17"/>
      <c r="V99" s="18"/>
      <c r="W99" s="17"/>
      <c r="X99" s="18"/>
    </row>
    <row r="100" spans="1:25" ht="56.45" customHeight="1" x14ac:dyDescent="0.25">
      <c r="A100" s="164" t="s">
        <v>125</v>
      </c>
      <c r="B100" s="168"/>
      <c r="C100" s="168"/>
      <c r="D100" s="95" t="s">
        <v>192</v>
      </c>
      <c r="E100" s="149" t="s">
        <v>94</v>
      </c>
      <c r="F100" s="169"/>
      <c r="G100" s="169"/>
      <c r="H100" s="169"/>
      <c r="I100" s="58">
        <v>1428.6</v>
      </c>
      <c r="J100" s="57">
        <v>1428.6</v>
      </c>
      <c r="K100" s="16"/>
      <c r="L100" s="18"/>
      <c r="M100" s="16"/>
      <c r="N100" s="18"/>
      <c r="O100" s="16"/>
      <c r="P100" s="18"/>
      <c r="Q100" s="17"/>
      <c r="R100" s="18"/>
      <c r="S100" s="17"/>
      <c r="T100" s="18"/>
      <c r="U100" s="17"/>
      <c r="V100" s="18"/>
      <c r="W100" s="17"/>
      <c r="X100" s="18"/>
    </row>
    <row r="101" spans="1:25" ht="15.6" customHeight="1" x14ac:dyDescent="0.25">
      <c r="A101" s="150" t="s">
        <v>129</v>
      </c>
      <c r="B101" s="150"/>
      <c r="C101" s="150"/>
      <c r="D101" s="101"/>
      <c r="E101" s="195" t="s">
        <v>33</v>
      </c>
      <c r="F101" s="195"/>
      <c r="G101" s="195"/>
      <c r="H101" s="195"/>
      <c r="I101" s="102">
        <f>I102+I103+I105+I104</f>
        <v>17138.999999999996</v>
      </c>
      <c r="J101" s="102">
        <f>J102+J103+J105+J104</f>
        <v>17138.999999999996</v>
      </c>
      <c r="K101" s="16"/>
      <c r="L101" s="18"/>
      <c r="M101" s="16"/>
      <c r="N101" s="18"/>
      <c r="O101" s="16"/>
      <c r="P101" s="18"/>
      <c r="Q101" s="17"/>
      <c r="R101" s="18"/>
      <c r="S101" s="17"/>
      <c r="T101" s="18"/>
      <c r="U101" s="17"/>
      <c r="V101" s="18"/>
      <c r="W101" s="17"/>
      <c r="X101" s="18"/>
    </row>
    <row r="102" spans="1:25" ht="42" customHeight="1" x14ac:dyDescent="0.25">
      <c r="A102" s="164" t="s">
        <v>127</v>
      </c>
      <c r="B102" s="168"/>
      <c r="C102" s="168"/>
      <c r="D102" s="63" t="s">
        <v>193</v>
      </c>
      <c r="E102" s="149" t="s">
        <v>34</v>
      </c>
      <c r="F102" s="169"/>
      <c r="G102" s="169"/>
      <c r="H102" s="169"/>
      <c r="I102" s="57">
        <v>372.6</v>
      </c>
      <c r="J102" s="60">
        <v>372.6</v>
      </c>
      <c r="K102" s="16"/>
      <c r="L102" s="15"/>
      <c r="M102" s="16"/>
      <c r="N102" s="15"/>
      <c r="O102" s="16"/>
      <c r="P102" s="15"/>
      <c r="Q102" s="17"/>
      <c r="R102" s="15"/>
      <c r="S102" s="17"/>
      <c r="T102" s="15"/>
      <c r="U102" s="17"/>
      <c r="V102" s="15"/>
      <c r="W102" s="17"/>
      <c r="X102" s="15"/>
    </row>
    <row r="103" spans="1:25" s="78" customFormat="1" ht="67.900000000000006" customHeight="1" x14ac:dyDescent="0.25">
      <c r="A103" s="164" t="s">
        <v>159</v>
      </c>
      <c r="B103" s="168"/>
      <c r="C103" s="168"/>
      <c r="D103" s="113" t="s">
        <v>238</v>
      </c>
      <c r="E103" s="149" t="s">
        <v>160</v>
      </c>
      <c r="F103" s="169"/>
      <c r="G103" s="169"/>
      <c r="H103" s="169"/>
      <c r="I103" s="57">
        <v>16628.8</v>
      </c>
      <c r="J103" s="57">
        <v>16628.8</v>
      </c>
      <c r="K103" s="85"/>
      <c r="L103" s="86"/>
      <c r="M103" s="85"/>
      <c r="N103" s="86"/>
      <c r="O103" s="85"/>
      <c r="P103" s="86"/>
      <c r="Q103" s="85"/>
      <c r="R103" s="86"/>
      <c r="S103" s="85"/>
      <c r="T103" s="86"/>
      <c r="U103" s="85"/>
      <c r="V103" s="86"/>
      <c r="W103" s="85"/>
      <c r="X103" s="86"/>
    </row>
    <row r="104" spans="1:25" s="78" customFormat="1" ht="66.599999999999994" customHeight="1" x14ac:dyDescent="0.25">
      <c r="A104" s="164" t="s">
        <v>134</v>
      </c>
      <c r="B104" s="168"/>
      <c r="C104" s="168"/>
      <c r="D104" s="63" t="s">
        <v>200</v>
      </c>
      <c r="E104" s="138" t="s">
        <v>155</v>
      </c>
      <c r="F104" s="139"/>
      <c r="G104" s="139"/>
      <c r="H104" s="140"/>
      <c r="I104" s="57">
        <v>137.6</v>
      </c>
      <c r="J104" s="57">
        <v>137.6</v>
      </c>
      <c r="K104" s="85"/>
      <c r="L104" s="86"/>
      <c r="M104" s="85"/>
      <c r="N104" s="86"/>
      <c r="O104" s="85"/>
      <c r="P104" s="86"/>
      <c r="Q104" s="85"/>
      <c r="R104" s="86"/>
      <c r="S104" s="85"/>
      <c r="T104" s="86"/>
      <c r="U104" s="85"/>
      <c r="V104" s="86"/>
      <c r="W104" s="85"/>
      <c r="X104" s="86"/>
    </row>
    <row r="105" spans="1:25" ht="0.6" customHeight="1" thickBot="1" x14ac:dyDescent="0.35">
      <c r="A105" s="164"/>
      <c r="B105" s="168"/>
      <c r="C105" s="168"/>
      <c r="D105" s="7" t="s">
        <v>35</v>
      </c>
      <c r="E105" s="243" t="s">
        <v>43</v>
      </c>
      <c r="F105" s="243"/>
      <c r="G105" s="243"/>
      <c r="H105" s="243"/>
      <c r="I105" s="47"/>
      <c r="J105" s="47"/>
      <c r="K105" s="16"/>
      <c r="L105" s="18"/>
      <c r="M105" s="16"/>
      <c r="N105" s="18"/>
      <c r="O105" s="16"/>
      <c r="P105" s="18"/>
      <c r="Q105" s="17"/>
      <c r="R105" s="18"/>
      <c r="S105" s="17"/>
      <c r="T105" s="18"/>
      <c r="U105" s="17"/>
      <c r="V105" s="18"/>
      <c r="W105" s="17"/>
      <c r="X105" s="18"/>
    </row>
    <row r="106" spans="1:25" ht="0.6" hidden="1" customHeight="1" thickBot="1" x14ac:dyDescent="0.35">
      <c r="A106" s="155" t="s">
        <v>166</v>
      </c>
      <c r="B106" s="235"/>
      <c r="C106" s="235"/>
      <c r="D106" s="8"/>
      <c r="E106" s="236" t="s">
        <v>47</v>
      </c>
      <c r="F106" s="236"/>
      <c r="G106" s="236"/>
      <c r="H106" s="236"/>
      <c r="I106" s="40"/>
      <c r="J106" s="40"/>
      <c r="K106" s="16"/>
      <c r="L106" s="18"/>
      <c r="M106" s="16"/>
      <c r="N106" s="18"/>
      <c r="O106" s="16"/>
      <c r="P106" s="18"/>
      <c r="Q106" s="17"/>
      <c r="R106" s="18"/>
      <c r="S106" s="17"/>
      <c r="T106" s="18"/>
      <c r="U106" s="17"/>
      <c r="V106" s="18"/>
      <c r="W106" s="17"/>
      <c r="X106" s="18"/>
    </row>
    <row r="107" spans="1:25" ht="0.6" hidden="1" customHeight="1" thickBot="1" x14ac:dyDescent="0.35">
      <c r="A107" s="237" t="s">
        <v>167</v>
      </c>
      <c r="B107" s="238"/>
      <c r="C107" s="238"/>
      <c r="D107" s="103"/>
      <c r="E107" s="239" t="s">
        <v>46</v>
      </c>
      <c r="F107" s="239"/>
      <c r="G107" s="239"/>
      <c r="H107" s="239"/>
      <c r="I107" s="104"/>
      <c r="J107" s="104"/>
      <c r="K107" s="16"/>
      <c r="L107" s="18"/>
      <c r="M107" s="16"/>
      <c r="N107" s="18"/>
      <c r="O107" s="16"/>
      <c r="P107" s="18"/>
      <c r="Q107" s="17"/>
      <c r="R107" s="18"/>
      <c r="S107" s="17"/>
      <c r="T107" s="18"/>
      <c r="U107" s="17"/>
      <c r="V107" s="18"/>
      <c r="W107" s="17"/>
      <c r="X107" s="18"/>
    </row>
    <row r="108" spans="1:25" ht="27" customHeight="1" thickBot="1" x14ac:dyDescent="0.35">
      <c r="A108" s="240"/>
      <c r="B108" s="241"/>
      <c r="C108" s="241"/>
      <c r="D108" s="105"/>
      <c r="E108" s="242" t="s">
        <v>82</v>
      </c>
      <c r="F108" s="242"/>
      <c r="G108" s="242"/>
      <c r="H108" s="242"/>
      <c r="I108" s="106">
        <f>I12+I50</f>
        <v>813278.59999999986</v>
      </c>
      <c r="J108" s="107">
        <f>J12+J50</f>
        <v>461131.19999999995</v>
      </c>
      <c r="K108" s="16"/>
      <c r="L108" s="18"/>
      <c r="M108" s="16"/>
      <c r="N108" s="18"/>
      <c r="O108" s="16"/>
      <c r="P108" s="18"/>
      <c r="Q108" s="17"/>
      <c r="R108" s="18"/>
      <c r="S108" s="17"/>
      <c r="T108" s="18"/>
      <c r="U108" s="17"/>
      <c r="V108" s="18"/>
      <c r="W108" s="17"/>
      <c r="X108" s="18"/>
    </row>
    <row r="109" spans="1:25" ht="23.25" customHeight="1" x14ac:dyDescent="0.25">
      <c r="G109" s="13"/>
      <c r="H109" s="13"/>
      <c r="I109" s="29"/>
      <c r="J109" s="15"/>
      <c r="K109" s="16"/>
      <c r="L109" s="15"/>
      <c r="M109" s="16"/>
      <c r="N109" s="15"/>
      <c r="O109" s="16"/>
      <c r="P109" s="15"/>
      <c r="Q109" s="17"/>
      <c r="R109" s="15"/>
      <c r="S109" s="17"/>
      <c r="T109" s="15"/>
      <c r="U109" s="17"/>
      <c r="V109" s="15"/>
      <c r="W109" s="17"/>
      <c r="X109" s="15"/>
    </row>
    <row r="111" spans="1:25" x14ac:dyDescent="0.25">
      <c r="R111" s="2"/>
    </row>
  </sheetData>
  <mergeCells count="221">
    <mergeCell ref="H5:J5"/>
    <mergeCell ref="G1:J1"/>
    <mergeCell ref="G2:J2"/>
    <mergeCell ref="G3:J3"/>
    <mergeCell ref="A11:C11"/>
    <mergeCell ref="E24:H24"/>
    <mergeCell ref="A26:C26"/>
    <mergeCell ref="A25:C25"/>
    <mergeCell ref="E25:H25"/>
    <mergeCell ref="A13:C13"/>
    <mergeCell ref="A14:C14"/>
    <mergeCell ref="A15:C15"/>
    <mergeCell ref="A12:C12"/>
    <mergeCell ref="A9:C10"/>
    <mergeCell ref="D9:D10"/>
    <mergeCell ref="A16:C16"/>
    <mergeCell ref="E16:H16"/>
    <mergeCell ref="A17:C17"/>
    <mergeCell ref="E17:H17"/>
    <mergeCell ref="E15:H15"/>
    <mergeCell ref="G4:J4"/>
    <mergeCell ref="A6:I6"/>
    <mergeCell ref="H7:I7"/>
    <mergeCell ref="A19:C19"/>
    <mergeCell ref="E19:H19"/>
    <mergeCell ref="A18:C18"/>
    <mergeCell ref="E18:H18"/>
    <mergeCell ref="E45:H45"/>
    <mergeCell ref="E35:H35"/>
    <mergeCell ref="A36:C36"/>
    <mergeCell ref="A28:C28"/>
    <mergeCell ref="A35:C35"/>
    <mergeCell ref="E36:H36"/>
    <mergeCell ref="A37:C37"/>
    <mergeCell ref="E37:H37"/>
    <mergeCell ref="E29:H29"/>
    <mergeCell ref="E31:H31"/>
    <mergeCell ref="E30:H30"/>
    <mergeCell ref="E28:H28"/>
    <mergeCell ref="A29:C29"/>
    <mergeCell ref="A30:C30"/>
    <mergeCell ref="A34:C34"/>
    <mergeCell ref="E41:H41"/>
    <mergeCell ref="A38:C38"/>
    <mergeCell ref="E38:H38"/>
    <mergeCell ref="A39:C39"/>
    <mergeCell ref="E39:H39"/>
    <mergeCell ref="A43:C43"/>
    <mergeCell ref="A20:C20"/>
    <mergeCell ref="E20:H20"/>
    <mergeCell ref="E21:H21"/>
    <mergeCell ref="A23:C23"/>
    <mergeCell ref="A24:C24"/>
    <mergeCell ref="A45:C45"/>
    <mergeCell ref="A21:C21"/>
    <mergeCell ref="A47:C47"/>
    <mergeCell ref="E70:H70"/>
    <mergeCell ref="E47:H47"/>
    <mergeCell ref="A50:C50"/>
    <mergeCell ref="E26:H26"/>
    <mergeCell ref="E23:H23"/>
    <mergeCell ref="A22:C22"/>
    <mergeCell ref="E22:H22"/>
    <mergeCell ref="A46:C46"/>
    <mergeCell ref="A41:C41"/>
    <mergeCell ref="E46:H46"/>
    <mergeCell ref="A27:C27"/>
    <mergeCell ref="E27:H27"/>
    <mergeCell ref="A42:C42"/>
    <mergeCell ref="E42:H42"/>
    <mergeCell ref="A32:C32"/>
    <mergeCell ref="E32:H32"/>
    <mergeCell ref="A44:C44"/>
    <mergeCell ref="E44:H44"/>
    <mergeCell ref="E34:H34"/>
    <mergeCell ref="A31:C31"/>
    <mergeCell ref="E43:H43"/>
    <mergeCell ref="A51:C51"/>
    <mergeCell ref="E51:H51"/>
    <mergeCell ref="A48:C48"/>
    <mergeCell ref="A49:C49"/>
    <mergeCell ref="E49:H49"/>
    <mergeCell ref="A33:C33"/>
    <mergeCell ref="E33:H33"/>
    <mergeCell ref="A40:C40"/>
    <mergeCell ref="E40:H40"/>
    <mergeCell ref="E55:H55"/>
    <mergeCell ref="E56:H56"/>
    <mergeCell ref="A54:C54"/>
    <mergeCell ref="A55:C55"/>
    <mergeCell ref="A56:C56"/>
    <mergeCell ref="E48:H48"/>
    <mergeCell ref="E50:H50"/>
    <mergeCell ref="A75:C75"/>
    <mergeCell ref="A68:C68"/>
    <mergeCell ref="E68:H68"/>
    <mergeCell ref="E52:H52"/>
    <mergeCell ref="E53:H53"/>
    <mergeCell ref="A66:C66"/>
    <mergeCell ref="E66:H66"/>
    <mergeCell ref="A64:C64"/>
    <mergeCell ref="E64:H64"/>
    <mergeCell ref="A63:C63"/>
    <mergeCell ref="A57:C57"/>
    <mergeCell ref="A58:C58"/>
    <mergeCell ref="E58:H58"/>
    <mergeCell ref="A61:C61"/>
    <mergeCell ref="E54:H54"/>
    <mergeCell ref="A52:C52"/>
    <mergeCell ref="A53:C53"/>
    <mergeCell ref="E57:H57"/>
    <mergeCell ref="E61:H61"/>
    <mergeCell ref="E63:H63"/>
    <mergeCell ref="A71:C71"/>
    <mergeCell ref="E69:H69"/>
    <mergeCell ref="A69:C69"/>
    <mergeCell ref="A70:C70"/>
    <mergeCell ref="A81:C81"/>
    <mergeCell ref="E81:H81"/>
    <mergeCell ref="E73:H73"/>
    <mergeCell ref="A74:C74"/>
    <mergeCell ref="A79:C79"/>
    <mergeCell ref="A62:C62"/>
    <mergeCell ref="E62:H62"/>
    <mergeCell ref="A60:C60"/>
    <mergeCell ref="E60:H60"/>
    <mergeCell ref="A65:C65"/>
    <mergeCell ref="E65:H65"/>
    <mergeCell ref="E59:H59"/>
    <mergeCell ref="A59:C59"/>
    <mergeCell ref="E83:H83"/>
    <mergeCell ref="E84:H84"/>
    <mergeCell ref="A67:C67"/>
    <mergeCell ref="E67:H67"/>
    <mergeCell ref="A76:C76"/>
    <mergeCell ref="A78:C78"/>
    <mergeCell ref="E76:H76"/>
    <mergeCell ref="A77:C77"/>
    <mergeCell ref="E77:H77"/>
    <mergeCell ref="A73:C73"/>
    <mergeCell ref="E74:H74"/>
    <mergeCell ref="E75:H75"/>
    <mergeCell ref="E82:H82"/>
    <mergeCell ref="E78:H78"/>
    <mergeCell ref="E79:H79"/>
    <mergeCell ref="E71:H71"/>
    <mergeCell ref="A80:C80"/>
    <mergeCell ref="E80:H80"/>
    <mergeCell ref="E72:H72"/>
    <mergeCell ref="A72:C72"/>
    <mergeCell ref="E95:H95"/>
    <mergeCell ref="A84:C84"/>
    <mergeCell ref="A99:C99"/>
    <mergeCell ref="A100:C100"/>
    <mergeCell ref="A98:C98"/>
    <mergeCell ref="A85:C85"/>
    <mergeCell ref="E98:H98"/>
    <mergeCell ref="E90:H90"/>
    <mergeCell ref="A91:C91"/>
    <mergeCell ref="E87:H87"/>
    <mergeCell ref="A88:C88"/>
    <mergeCell ref="E88:H88"/>
    <mergeCell ref="A87:C87"/>
    <mergeCell ref="A86:C86"/>
    <mergeCell ref="E97:H97"/>
    <mergeCell ref="A97:C97"/>
    <mergeCell ref="X9:X10"/>
    <mergeCell ref="E11:H11"/>
    <mergeCell ref="E12:H12"/>
    <mergeCell ref="E13:H13"/>
    <mergeCell ref="E14:H14"/>
    <mergeCell ref="K9:K10"/>
    <mergeCell ref="L9:L10"/>
    <mergeCell ref="M9:M10"/>
    <mergeCell ref="J9:J10"/>
    <mergeCell ref="T9:T10"/>
    <mergeCell ref="U9:U10"/>
    <mergeCell ref="N9:N10"/>
    <mergeCell ref="O9:O10"/>
    <mergeCell ref="P9:P10"/>
    <mergeCell ref="Q9:Q10"/>
    <mergeCell ref="V9:V10"/>
    <mergeCell ref="W9:W10"/>
    <mergeCell ref="R9:R10"/>
    <mergeCell ref="S9:S10"/>
    <mergeCell ref="E9:H10"/>
    <mergeCell ref="I9:I10"/>
    <mergeCell ref="A108:C108"/>
    <mergeCell ref="E108:H108"/>
    <mergeCell ref="A102:C102"/>
    <mergeCell ref="E102:H102"/>
    <mergeCell ref="A105:C105"/>
    <mergeCell ref="E105:H105"/>
    <mergeCell ref="A103:C103"/>
    <mergeCell ref="E103:H103"/>
    <mergeCell ref="A104:C104"/>
    <mergeCell ref="E104:H104"/>
    <mergeCell ref="A101:C101"/>
    <mergeCell ref="E101:H101"/>
    <mergeCell ref="E86:H86"/>
    <mergeCell ref="A82:C82"/>
    <mergeCell ref="A106:C106"/>
    <mergeCell ref="E106:H106"/>
    <mergeCell ref="A107:C107"/>
    <mergeCell ref="E107:H107"/>
    <mergeCell ref="A89:C89"/>
    <mergeCell ref="E89:H89"/>
    <mergeCell ref="E91:H91"/>
    <mergeCell ref="A92:C92"/>
    <mergeCell ref="E92:H92"/>
    <mergeCell ref="E93:H93"/>
    <mergeCell ref="A94:C94"/>
    <mergeCell ref="E85:H85"/>
    <mergeCell ref="A83:C83"/>
    <mergeCell ref="E99:H99"/>
    <mergeCell ref="E100:H100"/>
    <mergeCell ref="A93:C93"/>
    <mergeCell ref="E94:H94"/>
    <mergeCell ref="A95:C95"/>
    <mergeCell ref="A96:C96"/>
    <mergeCell ref="E96:H96"/>
  </mergeCells>
  <phoneticPr fontId="0" type="noConversion"/>
  <pageMargins left="0.9055118110236221" right="0.19685039370078741" top="0.23622047244094491" bottom="0.19685039370078741" header="0.15748031496062992" footer="0.15748031496062992"/>
  <pageSetup paperSize="9" scale="73" orientation="portrait" r:id="rId1"/>
  <rowBreaks count="2" manualBreakCount="2">
    <brk id="49" max="10" man="1"/>
    <brk id="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2023</vt:lpstr>
      <vt:lpstr>дох.2024-2025</vt:lpstr>
      <vt:lpstr>'2023'!Заголовки_для_печати</vt:lpstr>
      <vt:lpstr>'дох.2024-2025'!Заголовки_для_печати</vt:lpstr>
      <vt:lpstr>'2023'!Область_печати</vt:lpstr>
      <vt:lpstr>'дох.2024-2025'!Область_печати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Белоусова</dc:creator>
  <cp:lastModifiedBy>Татьяна Алексеевна Белоусова</cp:lastModifiedBy>
  <cp:lastPrinted>2022-11-14T08:33:55Z</cp:lastPrinted>
  <dcterms:created xsi:type="dcterms:W3CDTF">2011-11-14T06:24:23Z</dcterms:created>
  <dcterms:modified xsi:type="dcterms:W3CDTF">2022-11-14T08:34:44Z</dcterms:modified>
</cp:coreProperties>
</file>