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0" windowWidth="15480" windowHeight="10860" activeTab="1"/>
  </bookViews>
  <sheets>
    <sheet name="2024" sheetId="1" r:id="rId1"/>
    <sheet name="дох.2025-2026" sheetId="2" r:id="rId2"/>
  </sheets>
  <definedNames>
    <definedName name="_xlnm.Print_Titles" localSheetId="0">'2024'!$10:$12</definedName>
    <definedName name="_xlnm.Print_Titles" localSheetId="1">'дох.2025-2026'!$9:$11</definedName>
    <definedName name="_xlnm.Print_Area" localSheetId="0">'2024'!$A$1:$AO$130</definedName>
    <definedName name="_xlnm.Print_Area" localSheetId="1">'дох.2025-2026'!$A$1:$J$112</definedName>
  </definedNames>
  <calcPr calcId="124519"/>
</workbook>
</file>

<file path=xl/calcChain.xml><?xml version="1.0" encoding="utf-8"?>
<calcChain xmlns="http://schemas.openxmlformats.org/spreadsheetml/2006/main">
  <c r="AR39" i="1"/>
  <c r="I62" i="2" l="1"/>
  <c r="J62"/>
  <c r="K80" i="1" l="1"/>
  <c r="M80" s="1"/>
  <c r="O80" s="1"/>
  <c r="Q80" s="1"/>
  <c r="T80" s="1"/>
  <c r="W80" s="1"/>
  <c r="Z80" s="1"/>
  <c r="AC80" s="1"/>
  <c r="AF80" s="1"/>
  <c r="AI80" s="1"/>
  <c r="AL80" s="1"/>
  <c r="AO80" s="1"/>
  <c r="I68"/>
  <c r="K79"/>
  <c r="M79" s="1"/>
  <c r="O79" s="1"/>
  <c r="Q79" s="1"/>
  <c r="T79" s="1"/>
  <c r="W79" s="1"/>
  <c r="Z79" s="1"/>
  <c r="AC79" s="1"/>
  <c r="AF79" s="1"/>
  <c r="AI79" s="1"/>
  <c r="AL79" s="1"/>
  <c r="AO79" s="1"/>
  <c r="U112" l="1"/>
  <c r="N112" l="1"/>
  <c r="O129" l="1"/>
  <c r="J112" l="1"/>
  <c r="I112"/>
  <c r="AN112"/>
  <c r="AM112"/>
  <c r="AK112"/>
  <c r="AJ112"/>
  <c r="AH112"/>
  <c r="AG112"/>
  <c r="AD112"/>
  <c r="AB112"/>
  <c r="AA112"/>
  <c r="Y112"/>
  <c r="X112"/>
  <c r="S112"/>
  <c r="R112"/>
  <c r="P112"/>
  <c r="O117"/>
  <c r="Q117" s="1"/>
  <c r="T117" s="1"/>
  <c r="W117" s="1"/>
  <c r="Z117" s="1"/>
  <c r="AC117" s="1"/>
  <c r="AF117" s="1"/>
  <c r="AI117" s="1"/>
  <c r="AL117" s="1"/>
  <c r="AO117" s="1"/>
  <c r="N68" l="1"/>
  <c r="N59" s="1"/>
  <c r="L99"/>
  <c r="L85" s="1"/>
  <c r="N99"/>
  <c r="N85" s="1"/>
  <c r="L112" l="1"/>
  <c r="I59" l="1"/>
  <c r="M125" l="1"/>
  <c r="J104" i="2" l="1"/>
  <c r="I104"/>
  <c r="K112" i="1" l="1"/>
  <c r="J54" i="2" l="1"/>
  <c r="K108" i="1" l="1"/>
  <c r="M108" s="1"/>
  <c r="AD68" l="1"/>
  <c r="AD59" s="1"/>
  <c r="M112" l="1"/>
  <c r="O112" s="1"/>
  <c r="U99" l="1"/>
  <c r="U85" s="1"/>
  <c r="K124" l="1"/>
  <c r="M124" s="1"/>
  <c r="K63" l="1"/>
  <c r="M63" s="1"/>
  <c r="O63" s="1"/>
  <c r="Q63" s="1"/>
  <c r="T63" s="1"/>
  <c r="W63" s="1"/>
  <c r="Z63" s="1"/>
  <c r="AC63" s="1"/>
  <c r="AF63" s="1"/>
  <c r="AI63" s="1"/>
  <c r="AL63" s="1"/>
  <c r="AO63" s="1"/>
  <c r="K64"/>
  <c r="M64" s="1"/>
  <c r="O64" s="1"/>
  <c r="Q64" s="1"/>
  <c r="T64" s="1"/>
  <c r="W64" s="1"/>
  <c r="Z64" s="1"/>
  <c r="AC64" s="1"/>
  <c r="AF64" s="1"/>
  <c r="AI64" s="1"/>
  <c r="AL64" s="1"/>
  <c r="AO64" s="1"/>
  <c r="I37" i="2" l="1"/>
  <c r="I54" l="1"/>
  <c r="R99" i="1" l="1"/>
  <c r="L54" l="1"/>
  <c r="J54"/>
  <c r="I54"/>
  <c r="R54"/>
  <c r="K54" l="1"/>
  <c r="M54" s="1"/>
  <c r="K121"/>
  <c r="M121" s="1"/>
  <c r="O121" s="1"/>
  <c r="Q121" s="1"/>
  <c r="T121" s="1"/>
  <c r="W121" s="1"/>
  <c r="Z121" s="1"/>
  <c r="AC121" s="1"/>
  <c r="AF121" s="1"/>
  <c r="AI121" s="1"/>
  <c r="AL121" s="1"/>
  <c r="AO121" s="1"/>
  <c r="J30" l="1"/>
  <c r="K51"/>
  <c r="M51" s="1"/>
  <c r="O51" s="1"/>
  <c r="Q51" s="1"/>
  <c r="T51" s="1"/>
  <c r="W51" s="1"/>
  <c r="Z51" s="1"/>
  <c r="AC51" s="1"/>
  <c r="AF51" s="1"/>
  <c r="AI51" s="1"/>
  <c r="AL51" s="1"/>
  <c r="AO51" s="1"/>
  <c r="AM30" l="1"/>
  <c r="N30"/>
  <c r="L30"/>
  <c r="I30"/>
  <c r="K113" l="1"/>
  <c r="M113" s="1"/>
  <c r="K114"/>
  <c r="M114" s="1"/>
  <c r="O114" s="1"/>
  <c r="K115"/>
  <c r="M115" s="1"/>
  <c r="O115" s="1"/>
  <c r="Q115" s="1"/>
  <c r="T115" s="1"/>
  <c r="K67" l="1"/>
  <c r="M67" s="1"/>
  <c r="J68"/>
  <c r="J59" s="1"/>
  <c r="K84" l="1"/>
  <c r="M84" s="1"/>
  <c r="O84" s="1"/>
  <c r="Q84" s="1"/>
  <c r="T84" s="1"/>
  <c r="W84" s="1"/>
  <c r="Z84" s="1"/>
  <c r="AC84" s="1"/>
  <c r="AF84" s="1"/>
  <c r="AI84" s="1"/>
  <c r="AL84" s="1"/>
  <c r="AO84" s="1"/>
  <c r="K118"/>
  <c r="M118" s="1"/>
  <c r="O118" s="1"/>
  <c r="Q118" s="1"/>
  <c r="K119"/>
  <c r="M119" s="1"/>
  <c r="K120"/>
  <c r="M120" s="1"/>
  <c r="K71"/>
  <c r="M71" s="1"/>
  <c r="O71" s="1"/>
  <c r="Q71" s="1"/>
  <c r="T71" s="1"/>
  <c r="W71" s="1"/>
  <c r="Z71" s="1"/>
  <c r="AC71" s="1"/>
  <c r="AF71" s="1"/>
  <c r="AI71" s="1"/>
  <c r="AL71" s="1"/>
  <c r="AO71" s="1"/>
  <c r="K72"/>
  <c r="M72" s="1"/>
  <c r="O72" s="1"/>
  <c r="Q72" s="1"/>
  <c r="T72" s="1"/>
  <c r="W72" s="1"/>
  <c r="Z72" s="1"/>
  <c r="AC72" s="1"/>
  <c r="AF72" s="1"/>
  <c r="AI72" s="1"/>
  <c r="AL72" s="1"/>
  <c r="AO72" s="1"/>
  <c r="K73"/>
  <c r="M73" s="1"/>
  <c r="O73" s="1"/>
  <c r="Q73" s="1"/>
  <c r="T73" s="1"/>
  <c r="W73" s="1"/>
  <c r="Z73" s="1"/>
  <c r="AC73" s="1"/>
  <c r="AF73" s="1"/>
  <c r="AI73" s="1"/>
  <c r="AL73" s="1"/>
  <c r="AO73" s="1"/>
  <c r="K62"/>
  <c r="K41"/>
  <c r="M41" s="1"/>
  <c r="M62" l="1"/>
  <c r="I38"/>
  <c r="O62" l="1"/>
  <c r="J37" i="2"/>
  <c r="I35"/>
  <c r="J35"/>
  <c r="J29"/>
  <c r="I29"/>
  <c r="Q62" i="1" l="1"/>
  <c r="K34"/>
  <c r="M34" s="1"/>
  <c r="O34" s="1"/>
  <c r="T62" l="1"/>
  <c r="W62" l="1"/>
  <c r="I17"/>
  <c r="Z62" l="1"/>
  <c r="V112"/>
  <c r="AN85"/>
  <c r="AK85"/>
  <c r="AH85"/>
  <c r="AB85"/>
  <c r="Y85"/>
  <c r="V85"/>
  <c r="AM54"/>
  <c r="AJ54"/>
  <c r="AG54"/>
  <c r="AD54"/>
  <c r="AA54"/>
  <c r="X54"/>
  <c r="U54"/>
  <c r="AM38"/>
  <c r="AJ38"/>
  <c r="AG38"/>
  <c r="AD38"/>
  <c r="AA38"/>
  <c r="X38"/>
  <c r="U38"/>
  <c r="AN38"/>
  <c r="AN30"/>
  <c r="AJ30"/>
  <c r="AG30"/>
  <c r="AD30"/>
  <c r="AA30"/>
  <c r="X30"/>
  <c r="U30"/>
  <c r="AN22"/>
  <c r="AM22"/>
  <c r="AJ22"/>
  <c r="AG22"/>
  <c r="AD22"/>
  <c r="AA22"/>
  <c r="X22"/>
  <c r="U22"/>
  <c r="U17"/>
  <c r="AC62" l="1"/>
  <c r="V68"/>
  <c r="V59" s="1"/>
  <c r="AN68"/>
  <c r="AN59" s="1"/>
  <c r="AM68"/>
  <c r="AM59" s="1"/>
  <c r="AK68"/>
  <c r="AK59" s="1"/>
  <c r="AJ68"/>
  <c r="AJ59" s="1"/>
  <c r="AH68"/>
  <c r="AH59" s="1"/>
  <c r="AG68"/>
  <c r="AG59" s="1"/>
  <c r="AE68"/>
  <c r="AE59" s="1"/>
  <c r="AB68"/>
  <c r="AB59" s="1"/>
  <c r="AA68"/>
  <c r="AA59" s="1"/>
  <c r="Y68"/>
  <c r="Y59" s="1"/>
  <c r="X68"/>
  <c r="X59" s="1"/>
  <c r="U68"/>
  <c r="U59" s="1"/>
  <c r="S68"/>
  <c r="S59" s="1"/>
  <c r="R68"/>
  <c r="R59" s="1"/>
  <c r="L68"/>
  <c r="L59" s="1"/>
  <c r="L53" s="1"/>
  <c r="L52" s="1"/>
  <c r="AF62" l="1"/>
  <c r="W115"/>
  <c r="Z115" s="1"/>
  <c r="AC115" s="1"/>
  <c r="AF115" s="1"/>
  <c r="AI115" s="1"/>
  <c r="AL115" s="1"/>
  <c r="AO115" s="1"/>
  <c r="AI62" l="1"/>
  <c r="T118"/>
  <c r="W118" s="1"/>
  <c r="Z118" s="1"/>
  <c r="AC118" s="1"/>
  <c r="AF118" s="1"/>
  <c r="AI118" s="1"/>
  <c r="AL118" s="1"/>
  <c r="AO118" s="1"/>
  <c r="AL62" l="1"/>
  <c r="Q114"/>
  <c r="T114" s="1"/>
  <c r="W114" s="1"/>
  <c r="Z114" s="1"/>
  <c r="AC114" s="1"/>
  <c r="AF114" s="1"/>
  <c r="AI114" s="1"/>
  <c r="AL114" s="1"/>
  <c r="AO114" s="1"/>
  <c r="AO62" l="1"/>
  <c r="P68"/>
  <c r="P59" s="1"/>
  <c r="P30" l="1"/>
  <c r="P22"/>
  <c r="P38"/>
  <c r="Q34"/>
  <c r="T34" s="1"/>
  <c r="W34" s="1"/>
  <c r="Z34" s="1"/>
  <c r="AC34" s="1"/>
  <c r="AF34" s="1"/>
  <c r="AI34" s="1"/>
  <c r="AL34" s="1"/>
  <c r="AO34" s="1"/>
  <c r="P54"/>
  <c r="Q56"/>
  <c r="T56" s="1"/>
  <c r="W56" s="1"/>
  <c r="Q57"/>
  <c r="T57" s="1"/>
  <c r="W57" s="1"/>
  <c r="Q58"/>
  <c r="T58" s="1"/>
  <c r="W58" s="1"/>
  <c r="Q127" l="1"/>
  <c r="T127" s="1"/>
  <c r="W127" s="1"/>
  <c r="Q129"/>
  <c r="T129" s="1"/>
  <c r="W129" s="1"/>
  <c r="O120" l="1"/>
  <c r="Q120" s="1"/>
  <c r="T120" s="1"/>
  <c r="W120" s="1"/>
  <c r="Z120" s="1"/>
  <c r="AC120" s="1"/>
  <c r="AF120" s="1"/>
  <c r="AI120" s="1"/>
  <c r="AL120" s="1"/>
  <c r="AO120" s="1"/>
  <c r="O67" l="1"/>
  <c r="Q67" s="1"/>
  <c r="T67" s="1"/>
  <c r="W67" s="1"/>
  <c r="Z67" s="1"/>
  <c r="AC67" s="1"/>
  <c r="AF67" s="1"/>
  <c r="AI67" s="1"/>
  <c r="AL67" s="1"/>
  <c r="AO67" s="1"/>
  <c r="O113" l="1"/>
  <c r="N38"/>
  <c r="O41"/>
  <c r="Q41" s="1"/>
  <c r="T41" s="1"/>
  <c r="W41" s="1"/>
  <c r="Z41" s="1"/>
  <c r="AC41" s="1"/>
  <c r="AF41" s="1"/>
  <c r="AI41" s="1"/>
  <c r="AL41" s="1"/>
  <c r="AO41" s="1"/>
  <c r="O119" l="1"/>
  <c r="Q119" s="1"/>
  <c r="T119" s="1"/>
  <c r="W119" s="1"/>
  <c r="Z119" s="1"/>
  <c r="AC119" s="1"/>
  <c r="AF119" s="1"/>
  <c r="AI119" s="1"/>
  <c r="AL119" s="1"/>
  <c r="AO119" s="1"/>
  <c r="K66" l="1"/>
  <c r="M66" l="1"/>
  <c r="K82"/>
  <c r="M82" s="1"/>
  <c r="O82" s="1"/>
  <c r="Q82" s="1"/>
  <c r="T82" s="1"/>
  <c r="W82" s="1"/>
  <c r="Z82" s="1"/>
  <c r="AC82" s="1"/>
  <c r="AF82" s="1"/>
  <c r="AI82" s="1"/>
  <c r="AL82" s="1"/>
  <c r="AO82" s="1"/>
  <c r="O66" l="1"/>
  <c r="K81"/>
  <c r="M81" s="1"/>
  <c r="O81" s="1"/>
  <c r="Q81" s="1"/>
  <c r="T81" s="1"/>
  <c r="W81" s="1"/>
  <c r="Z81" s="1"/>
  <c r="AC81" s="1"/>
  <c r="AF81" s="1"/>
  <c r="AI81" s="1"/>
  <c r="AL81" s="1"/>
  <c r="AO81" s="1"/>
  <c r="K74"/>
  <c r="K83"/>
  <c r="M83" s="1"/>
  <c r="O83" s="1"/>
  <c r="Q83" s="1"/>
  <c r="T83" s="1"/>
  <c r="W83" s="1"/>
  <c r="Z83" s="1"/>
  <c r="AC83" s="1"/>
  <c r="AF83" s="1"/>
  <c r="AI83" s="1"/>
  <c r="AL83" s="1"/>
  <c r="AO83" s="1"/>
  <c r="Q66" l="1"/>
  <c r="K65"/>
  <c r="M65" s="1"/>
  <c r="O65" s="1"/>
  <c r="Q65" s="1"/>
  <c r="T65" s="1"/>
  <c r="W65" s="1"/>
  <c r="Z65" s="1"/>
  <c r="AC65" s="1"/>
  <c r="AF65" s="1"/>
  <c r="AI65" s="1"/>
  <c r="AL65" s="1"/>
  <c r="AO65" s="1"/>
  <c r="T66" l="1"/>
  <c r="Z58"/>
  <c r="AC58" s="1"/>
  <c r="AF58" s="1"/>
  <c r="AI58" s="1"/>
  <c r="AL58" s="1"/>
  <c r="AO58" s="1"/>
  <c r="Z129"/>
  <c r="AC129" s="1"/>
  <c r="AF129" s="1"/>
  <c r="AI129" s="1"/>
  <c r="AL129" s="1"/>
  <c r="AO129" s="1"/>
  <c r="Z127"/>
  <c r="AC127" s="1"/>
  <c r="AF127" s="1"/>
  <c r="AI127" s="1"/>
  <c r="AL127" s="1"/>
  <c r="AO127" s="1"/>
  <c r="W66" l="1"/>
  <c r="Z57"/>
  <c r="AC57" s="1"/>
  <c r="AF57" s="1"/>
  <c r="AI57" s="1"/>
  <c r="AL57" s="1"/>
  <c r="AO57" s="1"/>
  <c r="Z66" l="1"/>
  <c r="K123"/>
  <c r="M123" s="1"/>
  <c r="O123" s="1"/>
  <c r="O124"/>
  <c r="O125"/>
  <c r="Q125" s="1"/>
  <c r="T125" s="1"/>
  <c r="W125" s="1"/>
  <c r="Z125" s="1"/>
  <c r="AC125" s="1"/>
  <c r="AF125" s="1"/>
  <c r="AI125" s="1"/>
  <c r="AL125" s="1"/>
  <c r="AO125" s="1"/>
  <c r="Q113"/>
  <c r="T113" s="1"/>
  <c r="W113" s="1"/>
  <c r="Z113" s="1"/>
  <c r="AC113" s="1"/>
  <c r="AF113" s="1"/>
  <c r="AI113" s="1"/>
  <c r="AL113" s="1"/>
  <c r="AO113" s="1"/>
  <c r="K18"/>
  <c r="M18" s="1"/>
  <c r="O18" s="1"/>
  <c r="Q18" s="1"/>
  <c r="T18" s="1"/>
  <c r="W18" s="1"/>
  <c r="Z18" s="1"/>
  <c r="AC18" s="1"/>
  <c r="AF18" s="1"/>
  <c r="AI18" s="1"/>
  <c r="AL18" s="1"/>
  <c r="AO18" s="1"/>
  <c r="K19"/>
  <c r="M19" s="1"/>
  <c r="O19" s="1"/>
  <c r="Q19" s="1"/>
  <c r="T19" s="1"/>
  <c r="W19" s="1"/>
  <c r="Z19" s="1"/>
  <c r="AC19" s="1"/>
  <c r="AF19" s="1"/>
  <c r="AI19" s="1"/>
  <c r="AL19" s="1"/>
  <c r="AO19" s="1"/>
  <c r="K20"/>
  <c r="M20" s="1"/>
  <c r="O20" s="1"/>
  <c r="Q20" s="1"/>
  <c r="T20" s="1"/>
  <c r="W20" s="1"/>
  <c r="Z20" s="1"/>
  <c r="AC20" s="1"/>
  <c r="AF20" s="1"/>
  <c r="AI20" s="1"/>
  <c r="AL20" s="1"/>
  <c r="AO20" s="1"/>
  <c r="K21"/>
  <c r="M21" s="1"/>
  <c r="O21" s="1"/>
  <c r="Q21" s="1"/>
  <c r="T21" s="1"/>
  <c r="W21" s="1"/>
  <c r="Z21" s="1"/>
  <c r="AC21" s="1"/>
  <c r="AF21" s="1"/>
  <c r="AI21" s="1"/>
  <c r="AL21" s="1"/>
  <c r="AO21" s="1"/>
  <c r="J21" i="2"/>
  <c r="I21"/>
  <c r="K50" i="1"/>
  <c r="M50" s="1"/>
  <c r="O50" s="1"/>
  <c r="Q50" s="1"/>
  <c r="T50" s="1"/>
  <c r="W50" s="1"/>
  <c r="Z50" s="1"/>
  <c r="AC50" s="1"/>
  <c r="AF50" s="1"/>
  <c r="AI50" s="1"/>
  <c r="AL50" s="1"/>
  <c r="AO50" s="1"/>
  <c r="K45"/>
  <c r="M45" s="1"/>
  <c r="O45" s="1"/>
  <c r="Q45" s="1"/>
  <c r="T45" s="1"/>
  <c r="W45" s="1"/>
  <c r="Z45" s="1"/>
  <c r="AC45" s="1"/>
  <c r="AF45" s="1"/>
  <c r="AI45" s="1"/>
  <c r="AL45" s="1"/>
  <c r="AO45" s="1"/>
  <c r="K33"/>
  <c r="M33" s="1"/>
  <c r="O33" s="1"/>
  <c r="Q33" s="1"/>
  <c r="T33" s="1"/>
  <c r="W33" s="1"/>
  <c r="Z33" s="1"/>
  <c r="AC33" s="1"/>
  <c r="AF33" s="1"/>
  <c r="AI33" s="1"/>
  <c r="AL33" s="1"/>
  <c r="AO33" s="1"/>
  <c r="K23"/>
  <c r="M23" s="1"/>
  <c r="O23" s="1"/>
  <c r="Q23" s="1"/>
  <c r="T23" s="1"/>
  <c r="W23" s="1"/>
  <c r="Z23" s="1"/>
  <c r="AC23" s="1"/>
  <c r="AF23" s="1"/>
  <c r="AI23" s="1"/>
  <c r="AL23" s="1"/>
  <c r="AO23" s="1"/>
  <c r="J22"/>
  <c r="I22"/>
  <c r="I15"/>
  <c r="K78"/>
  <c r="M78" s="1"/>
  <c r="O78" s="1"/>
  <c r="Q78" s="1"/>
  <c r="T78" s="1"/>
  <c r="W78" s="1"/>
  <c r="Z78" s="1"/>
  <c r="AC78" s="1"/>
  <c r="AF78" s="1"/>
  <c r="AI78" s="1"/>
  <c r="AL78" s="1"/>
  <c r="AO78" s="1"/>
  <c r="I99"/>
  <c r="I85" s="1"/>
  <c r="J90" i="2"/>
  <c r="J76" s="1"/>
  <c r="I90"/>
  <c r="I76" s="1"/>
  <c r="I36" i="1"/>
  <c r="I29" s="1"/>
  <c r="K102"/>
  <c r="M102" s="1"/>
  <c r="O102" s="1"/>
  <c r="Q102" s="1"/>
  <c r="T102" s="1"/>
  <c r="W102" s="1"/>
  <c r="Z102" s="1"/>
  <c r="AC102" s="1"/>
  <c r="AF102" s="1"/>
  <c r="AI102" s="1"/>
  <c r="AL102" s="1"/>
  <c r="AO102" s="1"/>
  <c r="K43"/>
  <c r="M43" s="1"/>
  <c r="O43" s="1"/>
  <c r="Q43" s="1"/>
  <c r="T43" s="1"/>
  <c r="W43" s="1"/>
  <c r="Z43" s="1"/>
  <c r="AC43" s="1"/>
  <c r="AF43" s="1"/>
  <c r="AI43" s="1"/>
  <c r="AL43" s="1"/>
  <c r="AO43" s="1"/>
  <c r="K16"/>
  <c r="M16" s="1"/>
  <c r="O16" s="1"/>
  <c r="Q16" s="1"/>
  <c r="T16" s="1"/>
  <c r="W16" s="1"/>
  <c r="Z16" s="1"/>
  <c r="AC16" s="1"/>
  <c r="AF16" s="1"/>
  <c r="AI16" s="1"/>
  <c r="AL16" s="1"/>
  <c r="AO16" s="1"/>
  <c r="AE53"/>
  <c r="AE52" s="1"/>
  <c r="AF108"/>
  <c r="AI108" s="1"/>
  <c r="AL108" s="1"/>
  <c r="AO108" s="1"/>
  <c r="R85"/>
  <c r="R53" s="1"/>
  <c r="R52" s="1"/>
  <c r="S22"/>
  <c r="S14" s="1"/>
  <c r="S38"/>
  <c r="S30"/>
  <c r="S36"/>
  <c r="Z56"/>
  <c r="AC56" s="1"/>
  <c r="AF56" s="1"/>
  <c r="AI56" s="1"/>
  <c r="AL56" s="1"/>
  <c r="AO56" s="1"/>
  <c r="O108"/>
  <c r="Q108" s="1"/>
  <c r="T108" s="1"/>
  <c r="W108" s="1"/>
  <c r="Z108" s="1"/>
  <c r="N54"/>
  <c r="N53" s="1"/>
  <c r="N52" s="1"/>
  <c r="M74"/>
  <c r="K69"/>
  <c r="K70"/>
  <c r="K76"/>
  <c r="M76" s="1"/>
  <c r="O76" s="1"/>
  <c r="Q76" s="1"/>
  <c r="T76" s="1"/>
  <c r="W76" s="1"/>
  <c r="Z76" s="1"/>
  <c r="AC76" s="1"/>
  <c r="AF76" s="1"/>
  <c r="AI76" s="1"/>
  <c r="AL76" s="1"/>
  <c r="AO76" s="1"/>
  <c r="K77"/>
  <c r="M77" s="1"/>
  <c r="O77" s="1"/>
  <c r="Q77" s="1"/>
  <c r="T77" s="1"/>
  <c r="W77" s="1"/>
  <c r="Z77" s="1"/>
  <c r="AC77" s="1"/>
  <c r="AF77" s="1"/>
  <c r="AI77" s="1"/>
  <c r="AL77" s="1"/>
  <c r="AO77" s="1"/>
  <c r="K26"/>
  <c r="M26" s="1"/>
  <c r="O26" s="1"/>
  <c r="Q26" s="1"/>
  <c r="T26" s="1"/>
  <c r="W26" s="1"/>
  <c r="Z26" s="1"/>
  <c r="AC26" s="1"/>
  <c r="AF26" s="1"/>
  <c r="AI26" s="1"/>
  <c r="AL26" s="1"/>
  <c r="AO26" s="1"/>
  <c r="AN36"/>
  <c r="AN29" s="1"/>
  <c r="AN17"/>
  <c r="AM17"/>
  <c r="AN15"/>
  <c r="AM99"/>
  <c r="AM85" s="1"/>
  <c r="AM36"/>
  <c r="AM29" s="1"/>
  <c r="AM15"/>
  <c r="AJ99"/>
  <c r="AJ85" s="1"/>
  <c r="AJ36"/>
  <c r="AJ29" s="1"/>
  <c r="AJ17"/>
  <c r="AJ15"/>
  <c r="AK14"/>
  <c r="AK13" s="1"/>
  <c r="AG99"/>
  <c r="AG85" s="1"/>
  <c r="AG36"/>
  <c r="AG29" s="1"/>
  <c r="AG17"/>
  <c r="AG15"/>
  <c r="AH14"/>
  <c r="AH13" s="1"/>
  <c r="AD99"/>
  <c r="AD85" s="1"/>
  <c r="AD36"/>
  <c r="AD29" s="1"/>
  <c r="AD17"/>
  <c r="AD15"/>
  <c r="AE14"/>
  <c r="AE13" s="1"/>
  <c r="AA99"/>
  <c r="AA85" s="1"/>
  <c r="AA36"/>
  <c r="AA29" s="1"/>
  <c r="AA17"/>
  <c r="AA15"/>
  <c r="AB14"/>
  <c r="AB13" s="1"/>
  <c r="X99"/>
  <c r="X85" s="1"/>
  <c r="X36"/>
  <c r="X29" s="1"/>
  <c r="X17"/>
  <c r="X15"/>
  <c r="Y14"/>
  <c r="Y13" s="1"/>
  <c r="K107"/>
  <c r="M107" s="1"/>
  <c r="O107" s="1"/>
  <c r="Q107" s="1"/>
  <c r="T107" s="1"/>
  <c r="W107" s="1"/>
  <c r="Z107" s="1"/>
  <c r="AC107" s="1"/>
  <c r="AF107" s="1"/>
  <c r="AI107" s="1"/>
  <c r="AL107" s="1"/>
  <c r="AO107" s="1"/>
  <c r="U53"/>
  <c r="U52" s="1"/>
  <c r="U36"/>
  <c r="U29" s="1"/>
  <c r="U15"/>
  <c r="U14" s="1"/>
  <c r="V14"/>
  <c r="V13" s="1"/>
  <c r="R38"/>
  <c r="R36"/>
  <c r="R30"/>
  <c r="R22"/>
  <c r="R17"/>
  <c r="R15"/>
  <c r="P99"/>
  <c r="P85" s="1"/>
  <c r="P36"/>
  <c r="P29" s="1"/>
  <c r="P17"/>
  <c r="P15"/>
  <c r="N36"/>
  <c r="N29" s="1"/>
  <c r="N22"/>
  <c r="N17"/>
  <c r="N15"/>
  <c r="K122"/>
  <c r="M122" s="1"/>
  <c r="O122" s="1"/>
  <c r="Q122" s="1"/>
  <c r="T122" s="1"/>
  <c r="W122" s="1"/>
  <c r="Z122" s="1"/>
  <c r="AC122" s="1"/>
  <c r="AF122" s="1"/>
  <c r="AI122" s="1"/>
  <c r="AL122" s="1"/>
  <c r="AO122" s="1"/>
  <c r="L38"/>
  <c r="L36"/>
  <c r="L22"/>
  <c r="L17"/>
  <c r="L15"/>
  <c r="K24"/>
  <c r="K25"/>
  <c r="M25" s="1"/>
  <c r="O25" s="1"/>
  <c r="Q25" s="1"/>
  <c r="T25" s="1"/>
  <c r="W25" s="1"/>
  <c r="Z25" s="1"/>
  <c r="AC25" s="1"/>
  <c r="AF25" s="1"/>
  <c r="AI25" s="1"/>
  <c r="AL25" s="1"/>
  <c r="AO25" s="1"/>
  <c r="K27"/>
  <c r="M27" s="1"/>
  <c r="O27" s="1"/>
  <c r="Q27" s="1"/>
  <c r="T27" s="1"/>
  <c r="W27" s="1"/>
  <c r="Z27" s="1"/>
  <c r="AC27" s="1"/>
  <c r="AF27" s="1"/>
  <c r="AI27" s="1"/>
  <c r="AL27" s="1"/>
  <c r="AO27" s="1"/>
  <c r="K28"/>
  <c r="M28" s="1"/>
  <c r="O28" s="1"/>
  <c r="Q28" s="1"/>
  <c r="T28" s="1"/>
  <c r="W28" s="1"/>
  <c r="Z28" s="1"/>
  <c r="AC28" s="1"/>
  <c r="AF28" s="1"/>
  <c r="AI28" s="1"/>
  <c r="AL28" s="1"/>
  <c r="AO28" s="1"/>
  <c r="K31"/>
  <c r="K32"/>
  <c r="M32" s="1"/>
  <c r="O32" s="1"/>
  <c r="Q32" s="1"/>
  <c r="T32" s="1"/>
  <c r="W32" s="1"/>
  <c r="Z32" s="1"/>
  <c r="AC32" s="1"/>
  <c r="AF32" s="1"/>
  <c r="AI32" s="1"/>
  <c r="AL32" s="1"/>
  <c r="AO32" s="1"/>
  <c r="K35"/>
  <c r="M35" s="1"/>
  <c r="O35" s="1"/>
  <c r="Q35" s="1"/>
  <c r="T35" s="1"/>
  <c r="W35" s="1"/>
  <c r="Z35" s="1"/>
  <c r="AC35" s="1"/>
  <c r="AF35" s="1"/>
  <c r="AI35" s="1"/>
  <c r="AL35" s="1"/>
  <c r="AO35" s="1"/>
  <c r="K37"/>
  <c r="M37" s="1"/>
  <c r="O37" s="1"/>
  <c r="Q37" s="1"/>
  <c r="T37" s="1"/>
  <c r="W37" s="1"/>
  <c r="Z37" s="1"/>
  <c r="AC37" s="1"/>
  <c r="AF37" s="1"/>
  <c r="AI37" s="1"/>
  <c r="AL37" s="1"/>
  <c r="AO37" s="1"/>
  <c r="K39"/>
  <c r="M39" s="1"/>
  <c r="O39" s="1"/>
  <c r="Q39" s="1"/>
  <c r="T39" s="1"/>
  <c r="W39" s="1"/>
  <c r="Z39" s="1"/>
  <c r="AC39" s="1"/>
  <c r="AF39" s="1"/>
  <c r="AI39" s="1"/>
  <c r="AL39" s="1"/>
  <c r="AO39" s="1"/>
  <c r="K40"/>
  <c r="M40" s="1"/>
  <c r="O40" s="1"/>
  <c r="Q40" s="1"/>
  <c r="T40" s="1"/>
  <c r="W40" s="1"/>
  <c r="Z40" s="1"/>
  <c r="AC40" s="1"/>
  <c r="AF40" s="1"/>
  <c r="AI40" s="1"/>
  <c r="AL40" s="1"/>
  <c r="AO40" s="1"/>
  <c r="K42"/>
  <c r="M42" s="1"/>
  <c r="O42" s="1"/>
  <c r="Q42" s="1"/>
  <c r="T42" s="1"/>
  <c r="W42" s="1"/>
  <c r="Z42" s="1"/>
  <c r="AC42" s="1"/>
  <c r="AF42" s="1"/>
  <c r="AI42" s="1"/>
  <c r="AL42" s="1"/>
  <c r="AO42" s="1"/>
  <c r="K44"/>
  <c r="M44" s="1"/>
  <c r="O44" s="1"/>
  <c r="Q44" s="1"/>
  <c r="T44" s="1"/>
  <c r="W44" s="1"/>
  <c r="Z44" s="1"/>
  <c r="AC44" s="1"/>
  <c r="AF44" s="1"/>
  <c r="AI44" s="1"/>
  <c r="AL44" s="1"/>
  <c r="AO44" s="1"/>
  <c r="K46"/>
  <c r="M46" s="1"/>
  <c r="O46" s="1"/>
  <c r="Q46" s="1"/>
  <c r="T46" s="1"/>
  <c r="W46" s="1"/>
  <c r="Z46" s="1"/>
  <c r="AC46" s="1"/>
  <c r="AF46" s="1"/>
  <c r="AI46" s="1"/>
  <c r="AL46" s="1"/>
  <c r="AO46" s="1"/>
  <c r="K47"/>
  <c r="M47" s="1"/>
  <c r="O47" s="1"/>
  <c r="Q47" s="1"/>
  <c r="T47" s="1"/>
  <c r="W47" s="1"/>
  <c r="Z47" s="1"/>
  <c r="AC47" s="1"/>
  <c r="AF47" s="1"/>
  <c r="AI47" s="1"/>
  <c r="AL47" s="1"/>
  <c r="AO47" s="1"/>
  <c r="K48"/>
  <c r="M48" s="1"/>
  <c r="O48" s="1"/>
  <c r="Q48" s="1"/>
  <c r="T48" s="1"/>
  <c r="W48" s="1"/>
  <c r="Z48" s="1"/>
  <c r="AC48" s="1"/>
  <c r="AF48" s="1"/>
  <c r="AI48" s="1"/>
  <c r="AL48" s="1"/>
  <c r="AO48" s="1"/>
  <c r="K49"/>
  <c r="M49" s="1"/>
  <c r="O49" s="1"/>
  <c r="Q49" s="1"/>
  <c r="T49" s="1"/>
  <c r="W49" s="1"/>
  <c r="Z49" s="1"/>
  <c r="AC49" s="1"/>
  <c r="AF49" s="1"/>
  <c r="AI49" s="1"/>
  <c r="AL49" s="1"/>
  <c r="AO49" s="1"/>
  <c r="K55"/>
  <c r="M55" s="1"/>
  <c r="O55" s="1"/>
  <c r="K60"/>
  <c r="K75"/>
  <c r="M75" s="1"/>
  <c r="O75" s="1"/>
  <c r="Q75" s="1"/>
  <c r="T75" s="1"/>
  <c r="W75" s="1"/>
  <c r="Z75" s="1"/>
  <c r="AC75" s="1"/>
  <c r="AF75" s="1"/>
  <c r="K86"/>
  <c r="M86" s="1"/>
  <c r="O86" s="1"/>
  <c r="Q86" s="1"/>
  <c r="T86" s="1"/>
  <c r="W86" s="1"/>
  <c r="Z86" s="1"/>
  <c r="AC86" s="1"/>
  <c r="AF86" s="1"/>
  <c r="AI86" s="1"/>
  <c r="AL86" s="1"/>
  <c r="AO86" s="1"/>
  <c r="K87"/>
  <c r="M87" s="1"/>
  <c r="O87" s="1"/>
  <c r="Q87" s="1"/>
  <c r="T87" s="1"/>
  <c r="W87" s="1"/>
  <c r="Z87" s="1"/>
  <c r="AC87" s="1"/>
  <c r="AF87" s="1"/>
  <c r="AI87" s="1"/>
  <c r="AL87" s="1"/>
  <c r="AO87" s="1"/>
  <c r="K88"/>
  <c r="M88" s="1"/>
  <c r="O88" s="1"/>
  <c r="Q88" s="1"/>
  <c r="T88" s="1"/>
  <c r="W88" s="1"/>
  <c r="Z88" s="1"/>
  <c r="AC88" s="1"/>
  <c r="AF88" s="1"/>
  <c r="AI88" s="1"/>
  <c r="AL88" s="1"/>
  <c r="AO88" s="1"/>
  <c r="K89"/>
  <c r="M89" s="1"/>
  <c r="O89" s="1"/>
  <c r="Q89" s="1"/>
  <c r="T89" s="1"/>
  <c r="W89" s="1"/>
  <c r="Z89" s="1"/>
  <c r="AC89" s="1"/>
  <c r="AF89" s="1"/>
  <c r="AI89" s="1"/>
  <c r="AL89" s="1"/>
  <c r="AO89" s="1"/>
  <c r="K90"/>
  <c r="M90" s="1"/>
  <c r="O90" s="1"/>
  <c r="Q90" s="1"/>
  <c r="T90" s="1"/>
  <c r="W90" s="1"/>
  <c r="Z90" s="1"/>
  <c r="AC90" s="1"/>
  <c r="AF90" s="1"/>
  <c r="AI90" s="1"/>
  <c r="AL90" s="1"/>
  <c r="AO90" s="1"/>
  <c r="K91"/>
  <c r="M91" s="1"/>
  <c r="O91" s="1"/>
  <c r="Q91" s="1"/>
  <c r="T91" s="1"/>
  <c r="W91" s="1"/>
  <c r="Z91" s="1"/>
  <c r="AC91" s="1"/>
  <c r="AF91" s="1"/>
  <c r="AI91" s="1"/>
  <c r="AL91" s="1"/>
  <c r="AO91" s="1"/>
  <c r="K92"/>
  <c r="M92" s="1"/>
  <c r="O92" s="1"/>
  <c r="Q92" s="1"/>
  <c r="T92" s="1"/>
  <c r="W92" s="1"/>
  <c r="Z92" s="1"/>
  <c r="AC92" s="1"/>
  <c r="AF92" s="1"/>
  <c r="AI92" s="1"/>
  <c r="AL92" s="1"/>
  <c r="AO92" s="1"/>
  <c r="K93"/>
  <c r="M93" s="1"/>
  <c r="O93" s="1"/>
  <c r="Q93" s="1"/>
  <c r="T93" s="1"/>
  <c r="W93" s="1"/>
  <c r="Z93" s="1"/>
  <c r="AC93" s="1"/>
  <c r="AF93" s="1"/>
  <c r="AI93" s="1"/>
  <c r="AL93" s="1"/>
  <c r="AO93" s="1"/>
  <c r="K94"/>
  <c r="M94" s="1"/>
  <c r="O94" s="1"/>
  <c r="Q94" s="1"/>
  <c r="T94" s="1"/>
  <c r="W94" s="1"/>
  <c r="Z94" s="1"/>
  <c r="AC94" s="1"/>
  <c r="AF94" s="1"/>
  <c r="AI94" s="1"/>
  <c r="AL94" s="1"/>
  <c r="AO94" s="1"/>
  <c r="K95"/>
  <c r="M95" s="1"/>
  <c r="O95" s="1"/>
  <c r="Q95" s="1"/>
  <c r="T95" s="1"/>
  <c r="W95" s="1"/>
  <c r="Z95" s="1"/>
  <c r="AC95" s="1"/>
  <c r="AF95" s="1"/>
  <c r="AI95" s="1"/>
  <c r="AL95" s="1"/>
  <c r="AO95" s="1"/>
  <c r="K96"/>
  <c r="M96" s="1"/>
  <c r="O96" s="1"/>
  <c r="Q96" s="1"/>
  <c r="T96" s="1"/>
  <c r="W96" s="1"/>
  <c r="Z96" s="1"/>
  <c r="AC96" s="1"/>
  <c r="AF96" s="1"/>
  <c r="AI96" s="1"/>
  <c r="AL96" s="1"/>
  <c r="AO96" s="1"/>
  <c r="K97"/>
  <c r="M97" s="1"/>
  <c r="O97" s="1"/>
  <c r="Q97" s="1"/>
  <c r="T97" s="1"/>
  <c r="W97" s="1"/>
  <c r="Z97" s="1"/>
  <c r="AC97" s="1"/>
  <c r="AF97" s="1"/>
  <c r="AI97" s="1"/>
  <c r="AL97" s="1"/>
  <c r="AO97" s="1"/>
  <c r="K98"/>
  <c r="M98" s="1"/>
  <c r="O98" s="1"/>
  <c r="Q98" s="1"/>
  <c r="T98" s="1"/>
  <c r="W98" s="1"/>
  <c r="Z98" s="1"/>
  <c r="AC98" s="1"/>
  <c r="AF98" s="1"/>
  <c r="AI98" s="1"/>
  <c r="AL98" s="1"/>
  <c r="AO98" s="1"/>
  <c r="K100"/>
  <c r="M100" s="1"/>
  <c r="O100" s="1"/>
  <c r="Q100" s="1"/>
  <c r="T100" s="1"/>
  <c r="W100" s="1"/>
  <c r="Z100" s="1"/>
  <c r="AC100" s="1"/>
  <c r="AF100" s="1"/>
  <c r="AI100" s="1"/>
  <c r="AL100" s="1"/>
  <c r="AO100" s="1"/>
  <c r="K101"/>
  <c r="M101" s="1"/>
  <c r="O101" s="1"/>
  <c r="Q101" s="1"/>
  <c r="T101" s="1"/>
  <c r="W101" s="1"/>
  <c r="Z101" s="1"/>
  <c r="AC101" s="1"/>
  <c r="AF101" s="1"/>
  <c r="AI101" s="1"/>
  <c r="AL101" s="1"/>
  <c r="AO101" s="1"/>
  <c r="K103"/>
  <c r="M103" s="1"/>
  <c r="O103" s="1"/>
  <c r="Q103" s="1"/>
  <c r="T103" s="1"/>
  <c r="W103" s="1"/>
  <c r="Z103" s="1"/>
  <c r="AC103" s="1"/>
  <c r="AF103" s="1"/>
  <c r="AI103" s="1"/>
  <c r="AL103" s="1"/>
  <c r="AO103" s="1"/>
  <c r="K104"/>
  <c r="M104" s="1"/>
  <c r="O104" s="1"/>
  <c r="Q104" s="1"/>
  <c r="T104" s="1"/>
  <c r="W104" s="1"/>
  <c r="Z104" s="1"/>
  <c r="AC104" s="1"/>
  <c r="AF104" s="1"/>
  <c r="AI104" s="1"/>
  <c r="AL104" s="1"/>
  <c r="AO104" s="1"/>
  <c r="K105"/>
  <c r="M105" s="1"/>
  <c r="O105" s="1"/>
  <c r="Q105" s="1"/>
  <c r="T105" s="1"/>
  <c r="W105" s="1"/>
  <c r="Z105" s="1"/>
  <c r="AC105" s="1"/>
  <c r="AF105" s="1"/>
  <c r="AI105" s="1"/>
  <c r="AL105" s="1"/>
  <c r="AO105" s="1"/>
  <c r="K106"/>
  <c r="M106" s="1"/>
  <c r="O106" s="1"/>
  <c r="Q106" s="1"/>
  <c r="T106" s="1"/>
  <c r="W106" s="1"/>
  <c r="Z106" s="1"/>
  <c r="AC106" s="1"/>
  <c r="AF106" s="1"/>
  <c r="AI106" s="1"/>
  <c r="AL106" s="1"/>
  <c r="AO106" s="1"/>
  <c r="K109"/>
  <c r="M109" s="1"/>
  <c r="O109" s="1"/>
  <c r="Q109" s="1"/>
  <c r="T109" s="1"/>
  <c r="W109" s="1"/>
  <c r="Z109" s="1"/>
  <c r="AC109" s="1"/>
  <c r="AF109" s="1"/>
  <c r="AI109" s="1"/>
  <c r="AL109" s="1"/>
  <c r="AO109" s="1"/>
  <c r="K110"/>
  <c r="M110" s="1"/>
  <c r="O110" s="1"/>
  <c r="Q110" s="1"/>
  <c r="T110" s="1"/>
  <c r="W110" s="1"/>
  <c r="Z110" s="1"/>
  <c r="AC110" s="1"/>
  <c r="AF110" s="1"/>
  <c r="AI110" s="1"/>
  <c r="AL110" s="1"/>
  <c r="AO110" s="1"/>
  <c r="K111"/>
  <c r="M111" s="1"/>
  <c r="O111" s="1"/>
  <c r="Q111" s="1"/>
  <c r="T111" s="1"/>
  <c r="W111" s="1"/>
  <c r="Z111" s="1"/>
  <c r="AC111" s="1"/>
  <c r="AF111" s="1"/>
  <c r="AI111" s="1"/>
  <c r="AL111" s="1"/>
  <c r="AO111" s="1"/>
  <c r="K116"/>
  <c r="M116" s="1"/>
  <c r="O116" s="1"/>
  <c r="Q116" s="1"/>
  <c r="T116" s="1"/>
  <c r="W116" s="1"/>
  <c r="Z116" s="1"/>
  <c r="AC116" s="1"/>
  <c r="AF116" s="1"/>
  <c r="AI116" s="1"/>
  <c r="AL116" s="1"/>
  <c r="AO116" s="1"/>
  <c r="K126"/>
  <c r="M126" s="1"/>
  <c r="O126" s="1"/>
  <c r="K128"/>
  <c r="M128" s="1"/>
  <c r="O128" s="1"/>
  <c r="J99"/>
  <c r="J38"/>
  <c r="J36"/>
  <c r="J17"/>
  <c r="J15"/>
  <c r="J52" i="2"/>
  <c r="J16"/>
  <c r="J14"/>
  <c r="I52"/>
  <c r="I16"/>
  <c r="I14"/>
  <c r="K61" i="1"/>
  <c r="M61" s="1"/>
  <c r="O61" s="1"/>
  <c r="Q61" s="1"/>
  <c r="T61" s="1"/>
  <c r="W61" s="1"/>
  <c r="Z61" s="1"/>
  <c r="AC61" s="1"/>
  <c r="AF61" s="1"/>
  <c r="AI61" s="1"/>
  <c r="AL61" s="1"/>
  <c r="AO61" s="1"/>
  <c r="J29" l="1"/>
  <c r="K29" s="1"/>
  <c r="K68"/>
  <c r="K59" s="1"/>
  <c r="I51" i="2"/>
  <c r="I50" s="1"/>
  <c r="AC66" i="1"/>
  <c r="L29"/>
  <c r="R29"/>
  <c r="S29"/>
  <c r="S13" s="1"/>
  <c r="M31"/>
  <c r="K30"/>
  <c r="M70"/>
  <c r="M60"/>
  <c r="X14"/>
  <c r="X13" s="1"/>
  <c r="O74"/>
  <c r="Q126"/>
  <c r="Q128"/>
  <c r="Q124"/>
  <c r="Q123"/>
  <c r="T123" s="1"/>
  <c r="W123" s="1"/>
  <c r="Z123" s="1"/>
  <c r="AC123" s="1"/>
  <c r="AF123" s="1"/>
  <c r="AI123" s="1"/>
  <c r="AL123" s="1"/>
  <c r="AO123" s="1"/>
  <c r="AA53"/>
  <c r="AA52" s="1"/>
  <c r="Q55"/>
  <c r="AN14"/>
  <c r="I53"/>
  <c r="I52" s="1"/>
  <c r="M69"/>
  <c r="L14"/>
  <c r="P14"/>
  <c r="AD14"/>
  <c r="K38"/>
  <c r="M38" s="1"/>
  <c r="O38" s="1"/>
  <c r="Q38" s="1"/>
  <c r="T38" s="1"/>
  <c r="W38" s="1"/>
  <c r="Z38" s="1"/>
  <c r="AC38" s="1"/>
  <c r="AF38" s="1"/>
  <c r="AI38" s="1"/>
  <c r="AL38" s="1"/>
  <c r="AO38" s="1"/>
  <c r="K36"/>
  <c r="M36" s="1"/>
  <c r="O36" s="1"/>
  <c r="Q36" s="1"/>
  <c r="T36" s="1"/>
  <c r="W36" s="1"/>
  <c r="Z36" s="1"/>
  <c r="AC36" s="1"/>
  <c r="AF36" s="1"/>
  <c r="AI36" s="1"/>
  <c r="AL36" s="1"/>
  <c r="AO36" s="1"/>
  <c r="O54"/>
  <c r="AA14"/>
  <c r="S53"/>
  <c r="S52" s="1"/>
  <c r="N14"/>
  <c r="R14"/>
  <c r="K99"/>
  <c r="M99" s="1"/>
  <c r="O99" s="1"/>
  <c r="Q99" s="1"/>
  <c r="T99" s="1"/>
  <c r="W99" s="1"/>
  <c r="Z99" s="1"/>
  <c r="AC99" s="1"/>
  <c r="AF99" s="1"/>
  <c r="AI99" s="1"/>
  <c r="AL99" s="1"/>
  <c r="AO99" s="1"/>
  <c r="K15"/>
  <c r="M15" s="1"/>
  <c r="O15" s="1"/>
  <c r="Q15" s="1"/>
  <c r="T15" s="1"/>
  <c r="W15" s="1"/>
  <c r="Z15" s="1"/>
  <c r="AC15" s="1"/>
  <c r="AF15" s="1"/>
  <c r="AI15" s="1"/>
  <c r="AL15" s="1"/>
  <c r="AO15" s="1"/>
  <c r="I14"/>
  <c r="J13" i="2"/>
  <c r="J51"/>
  <c r="J50" s="1"/>
  <c r="J14" i="1"/>
  <c r="J85"/>
  <c r="K85" s="1"/>
  <c r="M85" s="1"/>
  <c r="O85" s="1"/>
  <c r="Q85" s="1"/>
  <c r="T85" s="1"/>
  <c r="W85" s="1"/>
  <c r="Z85" s="1"/>
  <c r="AC85" s="1"/>
  <c r="AF85" s="1"/>
  <c r="AI85" s="1"/>
  <c r="AL85" s="1"/>
  <c r="AO85" s="1"/>
  <c r="AM14"/>
  <c r="AM13" s="1"/>
  <c r="AJ14"/>
  <c r="I28" i="2"/>
  <c r="I13"/>
  <c r="AG14" i="1"/>
  <c r="AK53"/>
  <c r="AK52" s="1"/>
  <c r="K22"/>
  <c r="M22" s="1"/>
  <c r="O22" s="1"/>
  <c r="Q22" s="1"/>
  <c r="T22" s="1"/>
  <c r="W22" s="1"/>
  <c r="Z22" s="1"/>
  <c r="AC22" s="1"/>
  <c r="AF22" s="1"/>
  <c r="AI22" s="1"/>
  <c r="AL22" s="1"/>
  <c r="AO22" s="1"/>
  <c r="Y53"/>
  <c r="Y52" s="1"/>
  <c r="AJ53"/>
  <c r="AJ52" s="1"/>
  <c r="AD53"/>
  <c r="AD52" s="1"/>
  <c r="AE130"/>
  <c r="AN53"/>
  <c r="AN52" s="1"/>
  <c r="AH53"/>
  <c r="AH52" s="1"/>
  <c r="AB53"/>
  <c r="AB52" s="1"/>
  <c r="V53"/>
  <c r="P53"/>
  <c r="P52" s="1"/>
  <c r="J28" i="2"/>
  <c r="AM53" i="1"/>
  <c r="AM52" s="1"/>
  <c r="AG53"/>
  <c r="AG52" s="1"/>
  <c r="X53"/>
  <c r="X52" s="1"/>
  <c r="M24"/>
  <c r="O24" s="1"/>
  <c r="Q24" s="1"/>
  <c r="T24" s="1"/>
  <c r="W24" s="1"/>
  <c r="Z24" s="1"/>
  <c r="AC24" s="1"/>
  <c r="AF24" s="1"/>
  <c r="AI24" s="1"/>
  <c r="AL24" s="1"/>
  <c r="AO24" s="1"/>
  <c r="AI75"/>
  <c r="AL75" s="1"/>
  <c r="AO75" s="1"/>
  <c r="K17"/>
  <c r="M17" s="1"/>
  <c r="O17" s="1"/>
  <c r="Q17" s="1"/>
  <c r="T17" s="1"/>
  <c r="W17" s="1"/>
  <c r="Z17" s="1"/>
  <c r="AC17" s="1"/>
  <c r="AF17" s="1"/>
  <c r="AI17" s="1"/>
  <c r="AL17" s="1"/>
  <c r="AO17" s="1"/>
  <c r="O69" l="1"/>
  <c r="Q69" s="1"/>
  <c r="T69" s="1"/>
  <c r="M68"/>
  <c r="M59" s="1"/>
  <c r="O60"/>
  <c r="AF66"/>
  <c r="Q54"/>
  <c r="T54" s="1"/>
  <c r="W54" s="1"/>
  <c r="Z54" s="1"/>
  <c r="AC54" s="1"/>
  <c r="AF54" s="1"/>
  <c r="AI54" s="1"/>
  <c r="AL54" s="1"/>
  <c r="AO54" s="1"/>
  <c r="O31"/>
  <c r="Q31" s="1"/>
  <c r="T31" s="1"/>
  <c r="W31" s="1"/>
  <c r="Z31" s="1"/>
  <c r="AC31" s="1"/>
  <c r="AF31" s="1"/>
  <c r="AI31" s="1"/>
  <c r="AL31" s="1"/>
  <c r="AO31" s="1"/>
  <c r="M30"/>
  <c r="O30" s="1"/>
  <c r="Q30" s="1"/>
  <c r="T30" s="1"/>
  <c r="W30" s="1"/>
  <c r="Z30" s="1"/>
  <c r="AC30" s="1"/>
  <c r="AF30" s="1"/>
  <c r="AI30" s="1"/>
  <c r="AL30" s="1"/>
  <c r="AO30" s="1"/>
  <c r="O70"/>
  <c r="Q70" s="1"/>
  <c r="T70" s="1"/>
  <c r="W70" s="1"/>
  <c r="Z70" s="1"/>
  <c r="AC70" s="1"/>
  <c r="AF70" s="1"/>
  <c r="AI70" s="1"/>
  <c r="AL70" s="1"/>
  <c r="AO70" s="1"/>
  <c r="Q74"/>
  <c r="T74" s="1"/>
  <c r="AK130"/>
  <c r="AH130"/>
  <c r="AB130"/>
  <c r="Y130"/>
  <c r="V52"/>
  <c r="V130" s="1"/>
  <c r="T124"/>
  <c r="W124" s="1"/>
  <c r="Z124" s="1"/>
  <c r="AC124" s="1"/>
  <c r="AF124" s="1"/>
  <c r="AI124" s="1"/>
  <c r="AL124" s="1"/>
  <c r="AO124" s="1"/>
  <c r="T55"/>
  <c r="W55" s="1"/>
  <c r="Z55" s="1"/>
  <c r="AC55" s="1"/>
  <c r="AF55" s="1"/>
  <c r="AI55" s="1"/>
  <c r="AL55" s="1"/>
  <c r="AO55" s="1"/>
  <c r="T128"/>
  <c r="W128" s="1"/>
  <c r="Z128" s="1"/>
  <c r="AC128" s="1"/>
  <c r="AF128" s="1"/>
  <c r="AI128" s="1"/>
  <c r="AL128" s="1"/>
  <c r="AO128" s="1"/>
  <c r="T126"/>
  <c r="W126" s="1"/>
  <c r="Z126" s="1"/>
  <c r="AC126" s="1"/>
  <c r="AF126" s="1"/>
  <c r="AI126" s="1"/>
  <c r="AL126" s="1"/>
  <c r="AO126" s="1"/>
  <c r="Q112"/>
  <c r="T112" s="1"/>
  <c r="P13"/>
  <c r="P130" s="1"/>
  <c r="AM130"/>
  <c r="AN13"/>
  <c r="AN130" s="1"/>
  <c r="AA13"/>
  <c r="AA130" s="1"/>
  <c r="K14"/>
  <c r="M14" s="1"/>
  <c r="O14" s="1"/>
  <c r="Q14" s="1"/>
  <c r="T14" s="1"/>
  <c r="W14" s="1"/>
  <c r="Z14" s="1"/>
  <c r="AC14" s="1"/>
  <c r="AD13"/>
  <c r="AD130" s="1"/>
  <c r="L13"/>
  <c r="L130" s="1"/>
  <c r="N13"/>
  <c r="N130" s="1"/>
  <c r="R13"/>
  <c r="R130" s="1"/>
  <c r="AJ13"/>
  <c r="AJ130" s="1"/>
  <c r="J53"/>
  <c r="U13"/>
  <c r="U130" s="1"/>
  <c r="S130"/>
  <c r="J13"/>
  <c r="M29"/>
  <c r="O29" s="1"/>
  <c r="Q29" s="1"/>
  <c r="T29" s="1"/>
  <c r="W29" s="1"/>
  <c r="Z29" s="1"/>
  <c r="AC29" s="1"/>
  <c r="AF29" s="1"/>
  <c r="AI29" s="1"/>
  <c r="AL29" s="1"/>
  <c r="AO29" s="1"/>
  <c r="X130"/>
  <c r="J12" i="2"/>
  <c r="J112" s="1"/>
  <c r="I13" i="1"/>
  <c r="I130" s="1"/>
  <c r="I12" i="2"/>
  <c r="I112" s="1"/>
  <c r="AG13" i="1"/>
  <c r="AG130" s="1"/>
  <c r="O68" l="1"/>
  <c r="O59" s="1"/>
  <c r="AF14"/>
  <c r="AI14" s="1"/>
  <c r="AL14" s="1"/>
  <c r="AO14" s="1"/>
  <c r="Q60"/>
  <c r="AI66"/>
  <c r="T68"/>
  <c r="Q68"/>
  <c r="J52"/>
  <c r="K53"/>
  <c r="M53" s="1"/>
  <c r="O53" s="1"/>
  <c r="Q53" s="1"/>
  <c r="T53" s="1"/>
  <c r="W53" s="1"/>
  <c r="Z53" s="1"/>
  <c r="AC53" s="1"/>
  <c r="AF53" s="1"/>
  <c r="AI53" s="1"/>
  <c r="AL53" s="1"/>
  <c r="AO53" s="1"/>
  <c r="W74"/>
  <c r="W112"/>
  <c r="K13"/>
  <c r="M13" s="1"/>
  <c r="W69"/>
  <c r="K52" l="1"/>
  <c r="M52" s="1"/>
  <c r="O52" s="1"/>
  <c r="Z112"/>
  <c r="AC112" s="1"/>
  <c r="AF112" s="1"/>
  <c r="AI112" s="1"/>
  <c r="AL112" s="1"/>
  <c r="AO112" s="1"/>
  <c r="T60"/>
  <c r="Q59"/>
  <c r="W68"/>
  <c r="AL66"/>
  <c r="J130"/>
  <c r="Z74"/>
  <c r="Z69"/>
  <c r="O13"/>
  <c r="K130" l="1"/>
  <c r="Q52"/>
  <c r="T52" s="1"/>
  <c r="W52" s="1"/>
  <c r="Z52" s="1"/>
  <c r="AC52" s="1"/>
  <c r="AF52" s="1"/>
  <c r="AI52" s="1"/>
  <c r="AL52" s="1"/>
  <c r="AO52" s="1"/>
  <c r="M130"/>
  <c r="W60"/>
  <c r="T59"/>
  <c r="Z68"/>
  <c r="AO66"/>
  <c r="AC74"/>
  <c r="Q13"/>
  <c r="O130"/>
  <c r="AC69"/>
  <c r="Z60" l="1"/>
  <c r="W59"/>
  <c r="AC68"/>
  <c r="AF74"/>
  <c r="AF69"/>
  <c r="Q130"/>
  <c r="T13"/>
  <c r="AC60" l="1"/>
  <c r="Z59"/>
  <c r="AF68"/>
  <c r="AI74"/>
  <c r="T130"/>
  <c r="W13"/>
  <c r="AI69"/>
  <c r="AF60" l="1"/>
  <c r="AC59"/>
  <c r="AL69"/>
  <c r="AI68"/>
  <c r="AL74"/>
  <c r="Z13"/>
  <c r="W130"/>
  <c r="AI60" l="1"/>
  <c r="AF59"/>
  <c r="AL68"/>
  <c r="AO74"/>
  <c r="AC13"/>
  <c r="Z130"/>
  <c r="AO69"/>
  <c r="AL60" l="1"/>
  <c r="AI59"/>
  <c r="AO68"/>
  <c r="AC130"/>
  <c r="AF13"/>
  <c r="AO60" l="1"/>
  <c r="AO59" s="1"/>
  <c r="AL59"/>
  <c r="AF130"/>
  <c r="AI13"/>
  <c r="AI130" l="1"/>
  <c r="AL13"/>
  <c r="AL130" l="1"/>
  <c r="AO13"/>
  <c r="AO130" s="1"/>
</calcChain>
</file>

<file path=xl/sharedStrings.xml><?xml version="1.0" encoding="utf-8"?>
<sst xmlns="http://schemas.openxmlformats.org/spreadsheetml/2006/main" count="593" uniqueCount="312">
  <si>
    <t>(тыс.руб.)</t>
  </si>
  <si>
    <t>Код бюджетной классификации</t>
  </si>
  <si>
    <t>Наименование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</si>
  <si>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</si>
  <si>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</si>
  <si>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</si>
  <si>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</si>
  <si>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</si>
  <si>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</si>
  <si>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</si>
  <si>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</si>
  <si>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</si>
  <si>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</si>
  <si>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</si>
  <si>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</si>
  <si>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</si>
  <si>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</si>
  <si>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</si>
  <si>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</si>
  <si>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земли</t>
  </si>
  <si>
    <t>000 1 12 00000 00 0000 000</t>
  </si>
  <si>
    <t>Платежи при пользовании природными ресурсами</t>
  </si>
  <si>
    <t>000 1 12 01000 01 000 120</t>
  </si>
  <si>
    <t>Плата за негативное воздействие на окружающую среду</t>
  </si>
  <si>
    <t>Доходы от продажи земельных участков, гос.собственность на которые не разграничена и которые расположены в границах поселений</t>
  </si>
  <si>
    <t>000 1 16 00000 00 0000 000</t>
  </si>
  <si>
    <t>Штрафы.санкции.возмещение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</si>
  <si>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</si>
  <si>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</si>
  <si>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</si>
  <si>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муниципальных районов на выравнивание уровня бюджетной обеспеченности</t>
  </si>
  <si>
    <t>Субсидии бюджетам субъектам РФ и муниципальных образований (межбюджетные субсидии)</t>
  </si>
  <si>
    <t>Прочие субсидии бюджетам муниципальных районов</t>
  </si>
  <si>
    <t>Иные межбюджетные трансферты</t>
  </si>
  <si>
    <t>Межбюджетные 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</si>
  <si>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082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</si>
  <si>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</si>
  <si>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000 1 13 00000 05 0000 130</t>
  </si>
  <si>
    <t>913 1 13 01995 05 0000 130</t>
  </si>
  <si>
    <t>902 1 13 02995 05 0000 130</t>
  </si>
  <si>
    <t>Доходы от оказания платных услуг и компенсации затрат государства в том числе:</t>
  </si>
  <si>
    <t>000 1 05 02000 02 0000 110</t>
  </si>
  <si>
    <t>Субвенция  бюджетам муниципальным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</si>
  <si>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на комплектование книжных  фондов библиотек муниципальных образований</t>
  </si>
  <si>
    <t>Прочие доходы от компенсации затрат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</si>
  <si>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</si>
  <si>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Безвозмездные поступления от государственных (муниципальных) организаций</t>
  </si>
  <si>
    <t>к Решению районной Думы</t>
  </si>
  <si>
    <r>
      <t xml:space="preserve">Субвенцияна обеспечение </t>
    </r>
    <r>
      <rPr>
        <u/>
        <sz val="11"/>
        <color indexed="8"/>
        <rFont val="Times New Roman"/>
        <family val="1"/>
        <charset val="204"/>
      </rPr>
      <t>жильем детей-сирот и детей</t>
    </r>
    <r>
      <rPr>
        <sz val="11"/>
        <color indexed="8"/>
        <rFont val="Times New Roman"/>
        <family val="1"/>
        <charset val="204"/>
      </rPr>
      <t>, оставшихся без попечения родителей (областные)</t>
    </r>
  </si>
  <si>
    <t>902 1 13 02065 05 0000 130</t>
  </si>
  <si>
    <t>Доходы поступающие в порядке возмещения расходов, понесенных в связи с эксплуатацией имущества муниципального района</t>
  </si>
  <si>
    <t>доходы от сдачи в аренду  имущества в оперативном управлении</t>
  </si>
  <si>
    <t>прочие поступления от имущества в собственности района</t>
  </si>
  <si>
    <t>902 1 11 05035 05 0000 120</t>
  </si>
  <si>
    <t>902 1 11 09045 05 0000 120</t>
  </si>
  <si>
    <t>902 1 14 02053 05 0000 410</t>
  </si>
  <si>
    <t>000 1 03 02200 01 0000 110</t>
  </si>
  <si>
    <t>Доходы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РФ</t>
  </si>
  <si>
    <t>000 1 03 02230 01 0000 110</t>
  </si>
  <si>
    <t>моторные масла</t>
  </si>
  <si>
    <t>автомобильный бензин</t>
  </si>
  <si>
    <t>прямогонный бензин</t>
  </si>
  <si>
    <t>000 1 03 02240 01 0000 110</t>
  </si>
  <si>
    <t>000 1 03 02250 01 0000 110</t>
  </si>
  <si>
    <t>000 1 03 02260 01 0000 110</t>
  </si>
  <si>
    <t>000 1 09 00000 00 0000 000</t>
  </si>
  <si>
    <t>Задолженность по отмененным налогам, сборам</t>
  </si>
  <si>
    <t>Прочие доходы от оказания платных услуг (работ) получателями средств бюджетов муниципальных районов (родительская плата)</t>
  </si>
  <si>
    <t>902 1 14 02052 05 0000 410</t>
  </si>
  <si>
    <t>Доходы от реализации имущества, находящегося в оперативном управленииучреждений района, в части реализации основных средств по указанному имуществу</t>
  </si>
  <si>
    <t>000 2 00 00000 00 0000 000</t>
  </si>
  <si>
    <t>000 1 05 04000 01 0000 110</t>
  </si>
  <si>
    <t>Патент</t>
  </si>
  <si>
    <t>дизельное топливо</t>
  </si>
  <si>
    <t>913 1 13 02995 05 0000 130</t>
  </si>
  <si>
    <t>Субсидия на обеспечение сбалансированности</t>
  </si>
  <si>
    <t>(тыс. руб.)</t>
  </si>
  <si>
    <t>Прочие неналоговые доходы</t>
  </si>
  <si>
    <t>изменения</t>
  </si>
  <si>
    <t>Субвенция  по организационному обеспечению деятельности территориальных административных комиссий</t>
  </si>
  <si>
    <t>изменения () по Закону</t>
  </si>
  <si>
    <t>ИТОГО ДОХОДОВ</t>
  </si>
  <si>
    <t>НАЛОГОВЫЕ И НЕНАЛОГОВЫЕ ДОХОДЫ</t>
  </si>
  <si>
    <t>НАЛОГОВЫЕ доходы</t>
  </si>
  <si>
    <t>НЕНАЛОГОВЫЕ доходы</t>
  </si>
  <si>
    <t>Субсидия для решения отдельных вопросов местного значения в сфере дополнительного образования детей</t>
  </si>
  <si>
    <t>902 1 11 05013 05 0000 120</t>
  </si>
  <si>
    <t>902 1 14 06013 05 0000 430</t>
  </si>
  <si>
    <r>
      <t xml:space="preserve">Субвенция на предоставление </t>
    </r>
    <r>
      <rPr>
        <sz val="11"/>
        <color indexed="8"/>
        <rFont val="Times New Roman"/>
        <family val="1"/>
        <charset val="204"/>
      </rPr>
      <t>гражданам субсидий на оплату жилого помещения и коммунальных услуг</t>
    </r>
  </si>
  <si>
    <t>Субвенция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</si>
  <si>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Субвенция на предоставление мер социальной поддержки по оплате жилого помещения и коммунальных услуг специалистам учреждений культуры , работающим и проживающим в сельской местности</t>
  </si>
  <si>
    <t>Субвенция на оплату жилого помещения и отдельных видов коммунальных услуг,  предоставляемых педагогическим работникам образовательных организаций, проживающим и работающим в сельской местности</t>
  </si>
  <si>
    <t>Субвенция на предоставление мер социальной поддержки по оплате жилого помещения и коммунальных услуг  работникам библиотек и медицинским работникам образовательных организаций, работающим и проживающим в сельской местности</t>
  </si>
  <si>
    <t>Субвенции на выплату компенсации части платы за присмотр и уход за детьми в образовательных организациях,  реализующих образовательную программу дошкольного образования</t>
  </si>
  <si>
    <t>Субвенция на организацию питания обучающихся (1-11 классы) в общеобразовательных организациях в соответствии с Законом ВО</t>
  </si>
  <si>
    <t>Субвенция  на осуществление общеобразовательного процесса по реализации образовательных программ,            в том числе</t>
  </si>
  <si>
    <t>дошкольное образование муниципальными образовательными организациями</t>
  </si>
  <si>
    <t>дошкольное образование муниципальными дошкольными образовательными организациями</t>
  </si>
  <si>
    <t>начальное общее, основное общее, среднее общее образование муниципальными общеобразовательными организациями</t>
  </si>
  <si>
    <t>Субвенция  по создание, исполнение функций и обеспечение деятельности муниципальных комиссий по делам несовершеннолетних и защите их прав</t>
  </si>
  <si>
    <t>Субвенция на организацию и осуществление деятельности по опеке и попечительству</t>
  </si>
  <si>
    <t>Прочие субсидии  (на организацию отдыха детей в каникулярный период в лагерях дневного пребывания)</t>
  </si>
  <si>
    <t xml:space="preserve">Прочие субсидии  (на организацию отдыха детей в каникулярный период в лагерях дневного пребывания)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</si>
  <si>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</si>
  <si>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</si>
  <si>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</si>
  <si>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000 1 05 01000 01 0000 110</t>
  </si>
  <si>
    <t>913 1 11 05035 05 0000 120</t>
  </si>
  <si>
    <t>913 1 13 02065 05 0000 130</t>
  </si>
  <si>
    <t>902 1 17 05050 05 0000 180</t>
  </si>
  <si>
    <t>000 2 02 15000 00 0000 150</t>
  </si>
  <si>
    <t>927 2 02 15001 05 00000 150</t>
  </si>
  <si>
    <t>000 2 02 20000 00 0000 150</t>
  </si>
  <si>
    <t>000 2 02 29999 05 0000 150</t>
  </si>
  <si>
    <t>902 2 02 29999 05 0000 150</t>
  </si>
  <si>
    <t>913 2 02 29999 05 0000 150</t>
  </si>
  <si>
    <t>927 2 02 29999 05 0000 150</t>
  </si>
  <si>
    <t>000 2 02 30000 00 0000 150</t>
  </si>
  <si>
    <t>902 2 02 35930 05 0000 150</t>
  </si>
  <si>
    <t>902 2 02 30022 05 0000 150</t>
  </si>
  <si>
    <t>913 2 02 30024 05 0000 150</t>
  </si>
  <si>
    <t>902 2 02 30024 05 0000 150</t>
  </si>
  <si>
    <t>913 2 02 30027 05 0000 150</t>
  </si>
  <si>
    <t>913 2 02 30029 05 0000 150</t>
  </si>
  <si>
    <t>000 2 02 40000 05 0000 150</t>
  </si>
  <si>
    <t>931 2 02 40014 05 0000 150</t>
  </si>
  <si>
    <t>927 2 02 02999 05 0000 150</t>
  </si>
  <si>
    <t>000 2 02 04000 05 0000 150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</si>
  <si>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</si>
  <si>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</si>
  <si>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927 2 02 20041 05 0000 150</t>
  </si>
  <si>
    <t>изменения (уведомления по расчетам)</t>
  </si>
  <si>
    <t>927 2 02 49999 05 0000 150</t>
  </si>
  <si>
    <t>901 2 02 29999 05 0000 150</t>
  </si>
  <si>
    <t>927 2 02 15002 05 00000 150</t>
  </si>
  <si>
    <t>132</t>
  </si>
  <si>
    <t>Дотации бюджетам муниципальных районов на поддержку мер по обеспечению сбалансированности местных бюджетов для решения отдельных вопросов в сфере культуры</t>
  </si>
  <si>
    <t>902 2 04 05020 05 0000 150</t>
  </si>
  <si>
    <t xml:space="preserve">изменения </t>
  </si>
  <si>
    <t>Дотации бюджетам муниципальных районов на поддержку мер по обеспечению сбалансированности местных бюджетов для решения отдельных вопросов в связи с реализацией местных инициатив населения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</si>
  <si>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</si>
  <si>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913 1 13 01995 05 0001 130</t>
  </si>
  <si>
    <t>Прочие доходы от оказания платных услуг (работ) получателями средств бюджетов муниципальных районов (бассейн)</t>
  </si>
  <si>
    <t>(в ред. от_.__.2020 г. № ___)</t>
  </si>
  <si>
    <t>Субсидия на замену кровли и выполнение необходимых для этого работ в зданиях муниципальных образовательных организаций</t>
  </si>
  <si>
    <t>Субсидия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</si>
  <si>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</t>
  </si>
  <si>
    <t>902 2 02 45519 05 0000 150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</si>
  <si>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</si>
  <si>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Прочие доходы от оказания платных услуг (работ) получателями средств бюджетов муниципальных районов (сертификаты по доп.образованию)</t>
  </si>
  <si>
    <t>913 1 13 01995 05 0002 130</t>
  </si>
  <si>
    <t>902 2 02 40014 05 0000 150</t>
  </si>
  <si>
    <t>913 2 02 45303 05 0000 150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</si>
  <si>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</si>
  <si>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902 1 11 07015 05 0000 120</t>
  </si>
  <si>
    <t>Доходы от перечисления части прибыли, остающейся после уплаты налогов и иных обязательных платежей МУП, созданных муниципальным районом</t>
  </si>
  <si>
    <t>Субсидия на реализацию проектов местных инициатив населения Волгоградской области</t>
  </si>
  <si>
    <t>902 2 02 35120 05 0000 150</t>
  </si>
  <si>
    <t>902 2 03 00000 05 0000 150</t>
  </si>
  <si>
    <t>902 2 03 05099 05 0000 150</t>
  </si>
  <si>
    <t>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</si>
  <si>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(уличное освещение)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</si>
  <si>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</si>
  <si>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913 2 02 25304 05 0000 150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</si>
  <si>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</si>
  <si>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Код цели</t>
  </si>
  <si>
    <t>817, 818</t>
  </si>
  <si>
    <t>804</t>
  </si>
  <si>
    <t>816</t>
  </si>
  <si>
    <t>833</t>
  </si>
  <si>
    <t>832</t>
  </si>
  <si>
    <t>805</t>
  </si>
  <si>
    <t>806</t>
  </si>
  <si>
    <t>824</t>
  </si>
  <si>
    <t>871</t>
  </si>
  <si>
    <t>813</t>
  </si>
  <si>
    <t>873</t>
  </si>
  <si>
    <t>807</t>
  </si>
  <si>
    <t>849</t>
  </si>
  <si>
    <t>802</t>
  </si>
  <si>
    <t>810</t>
  </si>
  <si>
    <t>811</t>
  </si>
  <si>
    <t>819</t>
  </si>
  <si>
    <t>899</t>
  </si>
  <si>
    <t>Коды цели</t>
  </si>
  <si>
    <t>823</t>
  </si>
  <si>
    <t>883</t>
  </si>
  <si>
    <t>933</t>
  </si>
  <si>
    <t>821</t>
  </si>
  <si>
    <t>822</t>
  </si>
  <si>
    <t>814</t>
  </si>
  <si>
    <t>854</t>
  </si>
  <si>
    <t>Субсидии бюджетам муниципальных районов на реализацию мероприятий, связанных с организацией освещения улично-дорожной сети населенных пунктов</t>
  </si>
  <si>
    <t>842</t>
  </si>
  <si>
    <t xml:space="preserve">Субсидия на модернизацию спортивных площадок в общеобразовательных организациях </t>
  </si>
  <si>
    <t>Субсидия на приобретение и монтаж оборудования для доочистки воды</t>
  </si>
  <si>
    <t>927 2 02 02999 05 0000 151</t>
  </si>
  <si>
    <t>827</t>
  </si>
  <si>
    <t>853</t>
  </si>
  <si>
    <t xml:space="preserve">Субсидия на реализацию мероприятий в сфере дорожной деятельности </t>
  </si>
  <si>
    <t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</si>
  <si>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софинансирование капитальных вложений в объекты питьевого водоснабжения</t>
  </si>
  <si>
    <t>803</t>
  </si>
  <si>
    <t>834</t>
  </si>
  <si>
    <t>934</t>
  </si>
  <si>
    <t>837</t>
  </si>
  <si>
    <t>808</t>
  </si>
  <si>
    <t>Субвенция на осуществление полномочий Волгоградской области в области обращения с животными в части реализации мероприятий при осуществлении деятельности по обращению с животными без владельцев</t>
  </si>
  <si>
    <t>902 2 02 02999 05 0000 151</t>
  </si>
  <si>
    <t>Субвенция на осуществление государственных полномочий Волгоградской области по установлению регулируемых тарифов на перевозки по муниципальным маршрутам регулярных перевозок, соответствующих критерию доступности транспортных услуг для населения при организации регулярных перевозок пассажиров и багажа автомобильным транспортом</t>
  </si>
  <si>
    <t>801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</si>
  <si>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(уличное освещение - софинансирование)</t>
  </si>
  <si>
    <t>854-1</t>
  </si>
  <si>
    <t>854-2</t>
  </si>
  <si>
    <t>913 2 02 03024 05 0000 150</t>
  </si>
  <si>
    <t>902 2 02 25243 05 0000 150</t>
  </si>
  <si>
    <t>Инициативные платежи, зачисляемые в бюджеты муниципальных районов</t>
  </si>
  <si>
    <t>000 1 17 15030 05 0000 150</t>
  </si>
  <si>
    <t>828</t>
  </si>
  <si>
    <t>828-2</t>
  </si>
  <si>
    <t>902 2 02 49999 05 0000 150</t>
  </si>
  <si>
    <r>
      <t>сумма  2023</t>
    </r>
    <r>
      <rPr>
        <sz val="9"/>
        <color indexed="8"/>
        <rFont val="Times New Roman"/>
        <family val="1"/>
        <charset val="204"/>
      </rPr>
      <t xml:space="preserve"> (тыс.рублей)</t>
    </r>
  </si>
  <si>
    <t>902 2 02 03024 05 0000 150</t>
  </si>
  <si>
    <t>902 2 02 03026 05 0000 150</t>
  </si>
  <si>
    <t>Субсидия на содержание объектов благоустройства</t>
  </si>
  <si>
    <t>902 2 02 20041 05 0000 150</t>
  </si>
  <si>
    <t>Субсидия на реализацию мероприятий в сфере дорожной деятельности (приобретение техники)</t>
  </si>
  <si>
    <t>817-722709;817-6672391</t>
  </si>
  <si>
    <t>817-722709; 818-6544191</t>
  </si>
  <si>
    <t>увелич на рост з/пл на 4 и 15%</t>
  </si>
  <si>
    <t>перечсет родит платы</t>
  </si>
  <si>
    <t>Приложение 1</t>
  </si>
  <si>
    <t>Приложение 2</t>
  </si>
  <si>
    <t>000 1 05 04000 02 0000 110</t>
  </si>
  <si>
    <t>812</t>
  </si>
  <si>
    <t>Субвенция на предоставление мер социальной поддержки детям-сиротам и детям, оставшимся без попечения родителей, лицам, потерявшим в период обучения обоих родителей или единственного родителя</t>
  </si>
  <si>
    <t xml:space="preserve">Субвенция на вознаграждение за труд, причитающийся приемным родителям, патронатным воспитателям, и предоставление приемным родителям мер социальной поддержки </t>
  </si>
  <si>
    <t>812-1</t>
  </si>
  <si>
    <t>839</t>
  </si>
  <si>
    <t>Субвенция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</si>
  <si>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Межбюджетные трансферты, передаваемые бюджетам муниципальных районов на поддержку отрасли культуры</t>
  </si>
  <si>
    <t>изменения февраль</t>
  </si>
  <si>
    <t>Иные межбюджетные трансферты, передаваемые бюджетам муниципальных районов из бюджетов поселений в соответствии с заключенными соглашениями (на содержание объектов благоустройства)</t>
  </si>
  <si>
    <t>изменения (март)</t>
  </si>
  <si>
    <t>Субсидия на софинансирование капитальных вложений в объекты питьевого водоснабжения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</si>
  <si>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</si>
  <si>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Субвенция на выплату компенсации части платы за присмотр и уход за детьми в образовательных организациях,  реализующих образовательную программу дошкольного образования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</si>
  <si>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  </t>
  </si>
  <si>
    <t>840</t>
  </si>
  <si>
    <t xml:space="preserve">Иные межбюджетные трансферты, передаваемые бюджетам муниципальных районов из резервного фонда Волгоградской области </t>
  </si>
  <si>
    <t>999</t>
  </si>
  <si>
    <t>Иные межбюджетные трансферты, передаваемые бюджетам муниципальных районов на поощрение муниципальных управленческих команд</t>
  </si>
  <si>
    <t>Субсидия на поощрение победителей конкурса на лучшую организацию работы в представительных ОМСУ</t>
  </si>
  <si>
    <t>828-1</t>
  </si>
  <si>
    <t>901 2 02 49999 05 0000 150</t>
  </si>
  <si>
    <t>изменения (октябрь)</t>
  </si>
  <si>
    <r>
      <t>сумма  2024</t>
    </r>
    <r>
      <rPr>
        <sz val="9"/>
        <color indexed="8"/>
        <rFont val="Times New Roman"/>
        <family val="1"/>
        <charset val="204"/>
      </rPr>
      <t xml:space="preserve"> (тыс.рублей)</t>
    </r>
  </si>
  <si>
    <t>Субсидия бюджетам муниципальных районов на реализацию проектов комплексного развития сельских территорий</t>
  </si>
  <si>
    <t>23-51200-00000-00000</t>
  </si>
  <si>
    <t>Иные межбюджетные трансферты, передаваемые бюджетам муниципальных районов из бюджетов поселений в соответствии с заключенными соглашениями</t>
  </si>
  <si>
    <t>000 1 03 02231 01 0000 110</t>
  </si>
  <si>
    <t>000 1 03 02241 01 0000 110</t>
  </si>
  <si>
    <t>000 1 03 02251 01 0000 110</t>
  </si>
  <si>
    <t>000 1 03 02261 01 0000 110</t>
  </si>
  <si>
    <t xml:space="preserve">Субсидия на возмещение расходов на проведение кадастровых работ в отношении земельных участков
</t>
  </si>
  <si>
    <t>Субсидия на софинансирование капитальных вложений в объекты энергосбережения и повышения энергетической эффективности в теплоснабжении</t>
  </si>
  <si>
    <t>Субвенция на осуществление государственных полномочий по увековечиванию памяти погибших при защите Отечества на территории ВО</t>
  </si>
  <si>
    <t>825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</si>
  <si>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</t>
  </si>
  <si>
    <t>902 2 02 25576 05 0000 150</t>
  </si>
  <si>
    <t>927 2 02 25599 05 0000 150</t>
  </si>
  <si>
    <t>902 2 02 20077 05 0000 150</t>
  </si>
  <si>
    <t>23-55760-00000-00000</t>
  </si>
  <si>
    <t>826</t>
  </si>
  <si>
    <t>894</t>
  </si>
  <si>
    <t>895</t>
  </si>
  <si>
    <t>815</t>
  </si>
  <si>
    <t>Межбюджетные трансферты, передаваемые бюджетам муниципальных районов из бюджетов поселений на осуществление части полномочий на реализацию проектов комплексного развития сельских территорий (ремонт ДК Гмелинка)</t>
  </si>
  <si>
    <t>913 2 02 45179 05 0000 150</t>
  </si>
  <si>
    <t>23-55190-00000-01002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</si>
  <si>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</si>
  <si>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Субвенция на предоставление гражданам субсидий на оплату жилого помещения и коммунальных услуг</t>
  </si>
  <si>
    <t>913 2 02 49999 05 0000 150</t>
  </si>
  <si>
    <t>898</t>
  </si>
  <si>
    <t>Межбюджетные трансферты, передаваемые бюджетам муниципальных районов из бюджетов поселений на исполнение полномочий по проведению оценки качества услуг культуры</t>
  </si>
  <si>
    <t>913 2 04 05020 05 0000 150</t>
  </si>
  <si>
    <t>948</t>
  </si>
  <si>
    <t>902 2 02 25511 05 0000 150</t>
  </si>
  <si>
    <t>820</t>
  </si>
  <si>
    <t>изменения (июнь)</t>
  </si>
  <si>
    <t>изменения июль</t>
  </si>
  <si>
    <t>Иные межбюджетные трансферты, передаваемые бюджетам муниципальных районов - победителям и призерам областного конкурса на лучшую организацию работы в представительных ОМСУ</t>
  </si>
  <si>
    <t xml:space="preserve">в ред. от 16.10.2023г. № </t>
  </si>
  <si>
    <t xml:space="preserve">(в ред. от 000.00.2024 г. № ____) </t>
  </si>
  <si>
    <t>Субсидия для решения отдельных вопросов местного значения в сфере дополнительного образования детей в сфере управления БПЛА</t>
  </si>
  <si>
    <t>24-53040-00000-00002</t>
  </si>
  <si>
    <t>24-59000-00000-00300</t>
  </si>
  <si>
    <t>Субсидия на обеспечение бесплатным горячим питанием категорий обучающихся по образовательным программам общего образования</t>
  </si>
  <si>
    <t>Субсидия на реализацию мероприятий, связанных с организацией освещения улично-дорожной сети населенных пунктов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</si>
  <si>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</si>
  <si>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проведение комплексных кадастровых работ
</t>
  </si>
  <si>
    <t>Поступления доходов в районный бюджет   в 2025 и 2026 годах</t>
  </si>
  <si>
    <r>
      <t>сумма  2025</t>
    </r>
    <r>
      <rPr>
        <sz val="9"/>
        <color indexed="8"/>
        <rFont val="Times New Roman"/>
        <family val="1"/>
        <charset val="204"/>
      </rPr>
      <t xml:space="preserve"> (тыс.рублей)</t>
    </r>
  </si>
  <si>
    <r>
      <t xml:space="preserve">сумма  2026 </t>
    </r>
    <r>
      <rPr>
        <sz val="9"/>
        <color indexed="8"/>
        <rFont val="Times New Roman"/>
        <family val="1"/>
        <charset val="204"/>
      </rPr>
      <t>(тыс.рублей)</t>
    </r>
  </si>
  <si>
    <t>Поступления доходов в районный бюджет   в 2024 году</t>
  </si>
  <si>
    <t>24-51200-00000-00300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</si>
  <si>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</si>
  <si>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902 202 35120 05 0000 150</t>
  </si>
  <si>
    <t>24-51790-00000-00000</t>
  </si>
  <si>
    <t>24-53030-00000-00000</t>
  </si>
  <si>
    <t>от __.__.2023 г. № ____</t>
  </si>
  <si>
    <t>от __.__.2023 г. № _____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</si>
</sst>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/>
    <xf numFmtId="164" fontId="0" fillId="0" borderId="0" xfId="0" applyNumberFormat="1"/>
    <xf numFmtId="164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0" borderId="0" xfId="0" applyNumberFormat="1" applyFont="1" applyBorder="1"/>
    <xf numFmtId="164" fontId="22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21" fillId="0" borderId="0" xfId="0" applyFont="1" applyAlignment="1"/>
    <xf numFmtId="0" fontId="12" fillId="0" borderId="0" xfId="0" applyFont="1" applyAlignment="1"/>
    <xf numFmtId="0" fontId="1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wrapText="1"/>
    </xf>
    <xf numFmtId="164" fontId="24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26" fillId="2" borderId="1" xfId="0" applyNumberFormat="1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/>
    </xf>
    <xf numFmtId="165" fontId="30" fillId="3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wrapText="1"/>
    </xf>
    <xf numFmtId="165" fontId="26" fillId="3" borderId="1" xfId="0" applyNumberFormat="1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/>
    </xf>
    <xf numFmtId="165" fontId="26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164" fontId="6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3" borderId="0" xfId="0" applyNumberFormat="1" applyFill="1" applyBorder="1"/>
    <xf numFmtId="164" fontId="6" fillId="3" borderId="0" xfId="0" applyNumberFormat="1" applyFont="1" applyFill="1" applyBorder="1" applyAlignment="1">
      <alignment horizontal="center"/>
    </xf>
    <xf numFmtId="0" fontId="31" fillId="0" borderId="0" xfId="0" applyFont="1"/>
    <xf numFmtId="165" fontId="31" fillId="0" borderId="0" xfId="0" applyNumberFormat="1" applyFont="1"/>
    <xf numFmtId="0" fontId="2" fillId="2" borderId="1" xfId="0" applyFont="1" applyFill="1" applyBorder="1" applyAlignment="1">
      <alignment horizontal="center"/>
    </xf>
    <xf numFmtId="165" fontId="30" fillId="3" borderId="1" xfId="0" applyNumberFormat="1" applyFont="1" applyFill="1" applyBorder="1" applyAlignment="1">
      <alignment horizontal="center" wrapText="1"/>
    </xf>
    <xf numFmtId="165" fontId="32" fillId="3" borderId="1" xfId="0" applyNumberFormat="1" applyFont="1" applyFill="1" applyBorder="1" applyAlignment="1">
      <alignment horizontal="center" wrapText="1"/>
    </xf>
    <xf numFmtId="49" fontId="2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2" fillId="2" borderId="7" xfId="0" applyFont="1" applyFill="1" applyBorder="1"/>
    <xf numFmtId="165" fontId="26" fillId="2" borderId="7" xfId="0" applyNumberFormat="1" applyFont="1" applyFill="1" applyBorder="1" applyAlignment="1">
      <alignment horizontal="center"/>
    </xf>
    <xf numFmtId="165" fontId="26" fillId="2" borderId="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center" wrapText="1"/>
    </xf>
    <xf numFmtId="164" fontId="30" fillId="3" borderId="1" xfId="0" applyNumberFormat="1" applyFont="1" applyFill="1" applyBorder="1" applyAlignment="1">
      <alignment horizontal="center"/>
    </xf>
    <xf numFmtId="164" fontId="30" fillId="2" borderId="1" xfId="0" applyNumberFormat="1" applyFont="1" applyFill="1" applyBorder="1" applyAlignment="1">
      <alignment horizontal="center"/>
    </xf>
    <xf numFmtId="0" fontId="39" fillId="0" borderId="0" xfId="0" applyFont="1"/>
    <xf numFmtId="164" fontId="35" fillId="0" borderId="0" xfId="0" applyNumberFormat="1" applyFont="1" applyBorder="1" applyAlignment="1">
      <alignment wrapText="1"/>
    </xf>
    <xf numFmtId="164" fontId="5" fillId="2" borderId="0" xfId="0" applyNumberFormat="1" applyFont="1" applyFill="1" applyBorder="1" applyAlignment="1">
      <alignment horizontal="center" wrapText="1"/>
    </xf>
    <xf numFmtId="165" fontId="27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37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/>
    <xf numFmtId="49" fontId="33" fillId="3" borderId="1" xfId="0" applyNumberFormat="1" applyFont="1" applyFill="1" applyBorder="1" applyAlignment="1">
      <alignment horizontal="center"/>
    </xf>
    <xf numFmtId="49" fontId="30" fillId="3" borderId="1" xfId="0" applyNumberFormat="1" applyFont="1" applyFill="1" applyBorder="1" applyAlignment="1">
      <alignment horizontal="center"/>
    </xf>
    <xf numFmtId="0" fontId="40" fillId="0" borderId="0" xfId="0" applyFont="1"/>
    <xf numFmtId="4" fontId="2" fillId="3" borderId="1" xfId="0" applyNumberFormat="1" applyFont="1" applyFill="1" applyBorder="1" applyAlignment="1">
      <alignment horizontal="center" wrapText="1"/>
    </xf>
    <xf numFmtId="9" fontId="0" fillId="0" borderId="0" xfId="0" applyNumberFormat="1"/>
    <xf numFmtId="49" fontId="4" fillId="3" borderId="1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42" fillId="3" borderId="1" xfId="0" applyNumberFormat="1" applyFont="1" applyFill="1" applyBorder="1" applyAlignment="1">
      <alignment horizontal="center" wrapText="1"/>
    </xf>
    <xf numFmtId="0" fontId="30" fillId="0" borderId="0" xfId="0" applyFont="1"/>
    <xf numFmtId="0" fontId="4" fillId="0" borderId="1" xfId="0" applyFont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30" fillId="3" borderId="1" xfId="0" applyNumberFormat="1" applyFont="1" applyFill="1" applyBorder="1" applyAlignment="1">
      <alignment horizontal="center" wrapText="1"/>
    </xf>
    <xf numFmtId="49" fontId="32" fillId="3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35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49" fontId="42" fillId="4" borderId="1" xfId="0" applyNumberFormat="1" applyFont="1" applyFill="1" applyBorder="1" applyAlignment="1">
      <alignment horizontal="center" wrapText="1"/>
    </xf>
    <xf numFmtId="49" fontId="34" fillId="4" borderId="1" xfId="0" applyNumberFormat="1" applyFont="1" applyFill="1" applyBorder="1" applyAlignment="1">
      <alignment horizontal="center" wrapText="1"/>
    </xf>
    <xf numFmtId="49" fontId="30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38" fillId="3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1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36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3"/>
  <sheetViews>
    <sheetView topLeftCell="A72" zoomScaleSheetLayoutView="70" workbookViewId="0">
      <selection activeCell="D79" sqref="D79"/>
    </sheetView>
  </sheetViews>
  <sheetFormatPr defaultRowHeight="15"/>
  <cols>
    <col min="1" max="1" width="9.28515625" customWidth="1"/>
    <col min="3" max="3" width="3.7109375" customWidth="1"/>
    <col min="4" max="4" width="10" hidden="1" customWidth="1"/>
    <col min="5" max="5" width="21.28515625" customWidth="1"/>
    <col min="8" max="8" width="20" customWidth="1"/>
    <col min="9" max="9" width="16.28515625" customWidth="1"/>
    <col min="10" max="10" width="10.28515625" hidden="1" customWidth="1"/>
    <col min="11" max="11" width="12.7109375" hidden="1" customWidth="1"/>
    <col min="12" max="12" width="11" hidden="1" customWidth="1"/>
    <col min="13" max="13" width="12.5703125" hidden="1" customWidth="1"/>
    <col min="14" max="14" width="11.85546875" hidden="1" customWidth="1"/>
    <col min="15" max="15" width="14.28515625" hidden="1" customWidth="1"/>
    <col min="16" max="16" width="11.28515625" hidden="1" customWidth="1"/>
    <col min="17" max="17" width="13.42578125" hidden="1" customWidth="1"/>
    <col min="18" max="18" width="12.42578125" hidden="1" customWidth="1"/>
    <col min="19" max="19" width="12.7109375" hidden="1" customWidth="1"/>
    <col min="20" max="20" width="12.5703125" hidden="1" customWidth="1"/>
    <col min="21" max="21" width="8.42578125" hidden="1" customWidth="1"/>
    <col min="22" max="22" width="6.28515625" hidden="1" customWidth="1"/>
    <col min="23" max="23" width="17.85546875" hidden="1" customWidth="1"/>
    <col min="24" max="24" width="10.5703125" hidden="1" customWidth="1"/>
    <col min="25" max="25" width="10.7109375" hidden="1" customWidth="1"/>
    <col min="26" max="26" width="14.28515625" hidden="1" customWidth="1"/>
    <col min="27" max="28" width="11" hidden="1" customWidth="1"/>
    <col min="29" max="29" width="13.140625" hidden="1" customWidth="1"/>
    <col min="30" max="30" width="12.28515625" hidden="1" customWidth="1"/>
    <col min="31" max="31" width="11" hidden="1" customWidth="1"/>
    <col min="32" max="32" width="13.28515625" hidden="1" customWidth="1"/>
    <col min="33" max="33" width="13.5703125" hidden="1" customWidth="1"/>
    <col min="34" max="34" width="9.7109375" hidden="1" customWidth="1"/>
    <col min="35" max="35" width="13.28515625" hidden="1" customWidth="1"/>
    <col min="36" max="37" width="9.140625" hidden="1" customWidth="1"/>
    <col min="38" max="38" width="13.140625" hidden="1" customWidth="1"/>
    <col min="39" max="40" width="8.85546875" hidden="1" customWidth="1"/>
    <col min="41" max="41" width="12.42578125" hidden="1" customWidth="1"/>
    <col min="42" max="44" width="8.85546875" customWidth="1"/>
  </cols>
  <sheetData>
    <row r="1" spans="1:41" ht="18.600000000000001" customHeight="1">
      <c r="G1" s="186" t="s">
        <v>231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41" ht="19.149999999999999" customHeight="1">
      <c r="G2" s="188" t="s">
        <v>47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</row>
    <row r="3" spans="1:41" ht="20.25" customHeight="1">
      <c r="G3" s="187" t="s">
        <v>310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</row>
    <row r="4" spans="1:41" ht="16.5" hidden="1" customHeight="1"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5.75" hidden="1" customHeight="1">
      <c r="G5" s="187" t="s">
        <v>293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</row>
    <row r="6" spans="1:41" ht="19.149999999999999" customHeight="1">
      <c r="G6" s="33"/>
      <c r="H6" s="33"/>
      <c r="I6" s="33"/>
      <c r="J6" s="33"/>
      <c r="K6" s="33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41" ht="18.75">
      <c r="A7" s="189" t="s">
        <v>304</v>
      </c>
      <c r="B7" s="189"/>
      <c r="C7" s="189"/>
      <c r="D7" s="189"/>
      <c r="E7" s="189"/>
      <c r="F7" s="189"/>
      <c r="G7" s="189"/>
      <c r="H7" s="189"/>
      <c r="I7" s="189"/>
      <c r="J7" s="30"/>
      <c r="K7" s="30"/>
    </row>
    <row r="8" spans="1:41" ht="1.9" customHeight="1">
      <c r="A8" s="1"/>
      <c r="B8" s="1"/>
      <c r="C8" s="1"/>
      <c r="D8" s="1"/>
      <c r="E8" s="1"/>
      <c r="F8" s="1"/>
      <c r="G8" s="1"/>
      <c r="H8" s="190"/>
      <c r="I8" s="190"/>
      <c r="J8" s="31"/>
      <c r="K8" s="31"/>
    </row>
    <row r="9" spans="1:41">
      <c r="A9" s="1"/>
      <c r="B9" s="1"/>
      <c r="C9" s="1"/>
      <c r="D9" s="1"/>
      <c r="E9" s="1"/>
      <c r="F9" s="1"/>
      <c r="G9" s="1"/>
      <c r="H9" s="1"/>
      <c r="I9" s="34" t="s">
        <v>76</v>
      </c>
      <c r="J9" s="1"/>
      <c r="K9" s="1" t="s">
        <v>0</v>
      </c>
      <c r="M9" s="35" t="s">
        <v>0</v>
      </c>
      <c r="O9" s="1" t="s">
        <v>0</v>
      </c>
      <c r="Q9" s="1" t="s">
        <v>0</v>
      </c>
      <c r="T9" s="1" t="s">
        <v>0</v>
      </c>
      <c r="V9" s="1"/>
      <c r="W9" s="1" t="s">
        <v>0</v>
      </c>
      <c r="Y9" s="1"/>
      <c r="Z9" s="1" t="s">
        <v>0</v>
      </c>
      <c r="AB9" s="1"/>
      <c r="AC9" s="1" t="s">
        <v>0</v>
      </c>
      <c r="AE9" s="1"/>
      <c r="AF9" s="1" t="s">
        <v>0</v>
      </c>
      <c r="AH9" s="1"/>
      <c r="AI9" s="1" t="s">
        <v>0</v>
      </c>
      <c r="AK9" s="1"/>
      <c r="AL9" s="1" t="s">
        <v>0</v>
      </c>
      <c r="AN9" s="1"/>
      <c r="AO9" s="1" t="s">
        <v>0</v>
      </c>
    </row>
    <row r="10" spans="1:41" ht="17.25" customHeight="1">
      <c r="A10" s="191" t="s">
        <v>1</v>
      </c>
      <c r="B10" s="191"/>
      <c r="C10" s="191"/>
      <c r="D10" s="191" t="s">
        <v>184</v>
      </c>
      <c r="E10" s="184" t="s">
        <v>2</v>
      </c>
      <c r="F10" s="184"/>
      <c r="G10" s="184"/>
      <c r="H10" s="184"/>
      <c r="I10" s="180" t="s">
        <v>256</v>
      </c>
      <c r="J10" s="181" t="s">
        <v>241</v>
      </c>
      <c r="K10" s="180" t="s">
        <v>221</v>
      </c>
      <c r="L10" s="181" t="s">
        <v>243</v>
      </c>
      <c r="M10" s="180" t="s">
        <v>221</v>
      </c>
      <c r="N10" s="181" t="s">
        <v>289</v>
      </c>
      <c r="O10" s="180" t="s">
        <v>221</v>
      </c>
      <c r="P10" s="181" t="s">
        <v>290</v>
      </c>
      <c r="Q10" s="180" t="s">
        <v>221</v>
      </c>
      <c r="R10" s="181" t="s">
        <v>131</v>
      </c>
      <c r="S10" s="181" t="s">
        <v>78</v>
      </c>
      <c r="T10" s="180" t="s">
        <v>221</v>
      </c>
      <c r="U10" s="181" t="s">
        <v>138</v>
      </c>
      <c r="V10" s="182" t="s">
        <v>78</v>
      </c>
      <c r="W10" s="180" t="s">
        <v>221</v>
      </c>
      <c r="X10" s="181" t="s">
        <v>138</v>
      </c>
      <c r="Y10" s="181" t="s">
        <v>138</v>
      </c>
      <c r="Z10" s="180" t="s">
        <v>221</v>
      </c>
      <c r="AA10" s="181" t="s">
        <v>78</v>
      </c>
      <c r="AB10" s="181" t="s">
        <v>78</v>
      </c>
      <c r="AC10" s="180" t="s">
        <v>221</v>
      </c>
      <c r="AD10" s="181" t="s">
        <v>255</v>
      </c>
      <c r="AE10" s="181" t="s">
        <v>78</v>
      </c>
      <c r="AF10" s="180" t="s">
        <v>221</v>
      </c>
      <c r="AG10" s="182" t="s">
        <v>80</v>
      </c>
      <c r="AH10" s="182" t="s">
        <v>78</v>
      </c>
      <c r="AI10" s="180" t="s">
        <v>221</v>
      </c>
      <c r="AJ10" s="182"/>
      <c r="AK10" s="182"/>
      <c r="AL10" s="180" t="s">
        <v>221</v>
      </c>
      <c r="AM10" s="182"/>
      <c r="AN10" s="181" t="s">
        <v>138</v>
      </c>
      <c r="AO10" s="180" t="s">
        <v>221</v>
      </c>
    </row>
    <row r="11" spans="1:41" ht="18" customHeight="1">
      <c r="A11" s="191"/>
      <c r="B11" s="191"/>
      <c r="C11" s="191"/>
      <c r="D11" s="191"/>
      <c r="E11" s="184"/>
      <c r="F11" s="184"/>
      <c r="G11" s="184"/>
      <c r="H11" s="184"/>
      <c r="I11" s="180"/>
      <c r="J11" s="182"/>
      <c r="K11" s="180"/>
      <c r="L11" s="182"/>
      <c r="M11" s="180"/>
      <c r="N11" s="182"/>
      <c r="O11" s="180"/>
      <c r="P11" s="182"/>
      <c r="Q11" s="180"/>
      <c r="R11" s="182"/>
      <c r="S11" s="182"/>
      <c r="T11" s="180"/>
      <c r="U11" s="182"/>
      <c r="V11" s="182"/>
      <c r="W11" s="180"/>
      <c r="X11" s="182"/>
      <c r="Y11" s="182"/>
      <c r="Z11" s="180"/>
      <c r="AA11" s="182"/>
      <c r="AB11" s="182"/>
      <c r="AC11" s="180"/>
      <c r="AD11" s="182"/>
      <c r="AE11" s="182"/>
      <c r="AF11" s="180"/>
      <c r="AG11" s="182"/>
      <c r="AH11" s="182"/>
      <c r="AI11" s="180"/>
      <c r="AJ11" s="182"/>
      <c r="AK11" s="182"/>
      <c r="AL11" s="180"/>
      <c r="AM11" s="182"/>
      <c r="AN11" s="182"/>
      <c r="AO11" s="180"/>
    </row>
    <row r="12" spans="1:41" ht="12" customHeight="1">
      <c r="A12" s="185">
        <v>1</v>
      </c>
      <c r="B12" s="185"/>
      <c r="C12" s="185"/>
      <c r="D12" s="11">
        <v>2</v>
      </c>
      <c r="E12" s="185">
        <v>2</v>
      </c>
      <c r="F12" s="185"/>
      <c r="G12" s="185"/>
      <c r="H12" s="185"/>
      <c r="I12" s="11">
        <v>3</v>
      </c>
      <c r="J12" s="11">
        <v>4</v>
      </c>
      <c r="K12" s="11">
        <v>5</v>
      </c>
      <c r="L12" s="11">
        <v>4</v>
      </c>
      <c r="M12" s="11">
        <v>5</v>
      </c>
      <c r="N12" s="11">
        <v>4</v>
      </c>
      <c r="O12" s="11">
        <v>4</v>
      </c>
      <c r="P12" s="11">
        <v>4</v>
      </c>
      <c r="Q12" s="11">
        <v>4</v>
      </c>
      <c r="R12" s="11">
        <v>4</v>
      </c>
      <c r="S12" s="11"/>
      <c r="T12" s="11">
        <v>4</v>
      </c>
      <c r="U12" s="11">
        <v>4</v>
      </c>
      <c r="V12" s="11"/>
      <c r="W12" s="11">
        <v>4</v>
      </c>
      <c r="X12" s="11">
        <v>4</v>
      </c>
      <c r="Y12" s="11"/>
      <c r="Z12" s="11">
        <v>4</v>
      </c>
      <c r="AA12" s="11">
        <v>4</v>
      </c>
      <c r="AB12" s="11"/>
      <c r="AC12" s="11">
        <v>4</v>
      </c>
      <c r="AD12" s="11">
        <v>4</v>
      </c>
      <c r="AE12" s="11"/>
      <c r="AF12" s="11">
        <v>4</v>
      </c>
      <c r="AG12" s="11"/>
      <c r="AH12" s="11"/>
      <c r="AI12" s="11">
        <v>4</v>
      </c>
      <c r="AJ12" s="11">
        <v>4</v>
      </c>
      <c r="AK12" s="11">
        <v>5</v>
      </c>
      <c r="AL12" s="11">
        <v>6</v>
      </c>
      <c r="AM12" s="11">
        <v>4</v>
      </c>
      <c r="AN12" s="11">
        <v>5</v>
      </c>
      <c r="AO12" s="11">
        <v>6</v>
      </c>
    </row>
    <row r="13" spans="1:41" ht="18.75">
      <c r="A13" s="165" t="s">
        <v>3</v>
      </c>
      <c r="B13" s="165"/>
      <c r="C13" s="165"/>
      <c r="D13" s="10"/>
      <c r="E13" s="162" t="s">
        <v>82</v>
      </c>
      <c r="F13" s="162"/>
      <c r="G13" s="162"/>
      <c r="H13" s="162"/>
      <c r="I13" s="43">
        <f>I14+I29</f>
        <v>156990.5</v>
      </c>
      <c r="J13" s="26">
        <f>J14+J29</f>
        <v>0</v>
      </c>
      <c r="K13" s="64">
        <f>I13+J13</f>
        <v>156990.5</v>
      </c>
      <c r="L13" s="26">
        <f>L14+L29</f>
        <v>0</v>
      </c>
      <c r="M13" s="38">
        <f>K13+L13</f>
        <v>156990.5</v>
      </c>
      <c r="N13" s="132">
        <f>N14+N29</f>
        <v>0</v>
      </c>
      <c r="O13" s="59">
        <f>M13+N13</f>
        <v>156990.5</v>
      </c>
      <c r="P13" s="26">
        <f>P14+P29</f>
        <v>0</v>
      </c>
      <c r="Q13" s="38">
        <f>O13+P13</f>
        <v>156990.5</v>
      </c>
      <c r="R13" s="64">
        <f>R14+R29</f>
        <v>0</v>
      </c>
      <c r="S13" s="64">
        <f>S14+S29</f>
        <v>0</v>
      </c>
      <c r="T13" s="38">
        <f>Q13+R13+S13</f>
        <v>156990.5</v>
      </c>
      <c r="U13" s="64">
        <f>U14+U29</f>
        <v>0</v>
      </c>
      <c r="V13" s="64">
        <f>V14+V29</f>
        <v>0</v>
      </c>
      <c r="W13" s="38">
        <f>T13+U13</f>
        <v>156990.5</v>
      </c>
      <c r="X13" s="64">
        <f>X14+X29</f>
        <v>0</v>
      </c>
      <c r="Y13" s="64">
        <f>Y14+Y29</f>
        <v>0</v>
      </c>
      <c r="Z13" s="38">
        <f>W13+X13</f>
        <v>156990.5</v>
      </c>
      <c r="AA13" s="64">
        <f>AA14+AA29</f>
        <v>0</v>
      </c>
      <c r="AB13" s="64">
        <f>AB14+AB29</f>
        <v>0</v>
      </c>
      <c r="AC13" s="38">
        <f>Z13+AA13</f>
        <v>156990.5</v>
      </c>
      <c r="AD13" s="64">
        <f>AD14+AD29</f>
        <v>0</v>
      </c>
      <c r="AE13" s="64">
        <f>AE14+AE29</f>
        <v>0</v>
      </c>
      <c r="AF13" s="38">
        <f>AC13+AD13+AE13</f>
        <v>156990.5</v>
      </c>
      <c r="AG13" s="64">
        <f>AG14+AG29</f>
        <v>0</v>
      </c>
      <c r="AH13" s="64">
        <f>AH14+AH29</f>
        <v>0</v>
      </c>
      <c r="AI13" s="38">
        <f>AF13+AG13+AH13</f>
        <v>156990.5</v>
      </c>
      <c r="AJ13" s="64">
        <f>AJ14+AJ29</f>
        <v>0</v>
      </c>
      <c r="AK13" s="64">
        <f>AK14+AK29</f>
        <v>0</v>
      </c>
      <c r="AL13" s="38">
        <f>AI13+AJ13+AK13</f>
        <v>156990.5</v>
      </c>
      <c r="AM13" s="64">
        <f>AM14+AM29</f>
        <v>0</v>
      </c>
      <c r="AN13" s="64">
        <f>AN14+AN29</f>
        <v>0</v>
      </c>
      <c r="AO13" s="38">
        <f>AL13+AM13+AN13</f>
        <v>156990.5</v>
      </c>
    </row>
    <row r="14" spans="1:41" ht="15.75">
      <c r="A14" s="165"/>
      <c r="B14" s="165"/>
      <c r="C14" s="165"/>
      <c r="D14" s="10"/>
      <c r="E14" s="162" t="s">
        <v>83</v>
      </c>
      <c r="F14" s="162"/>
      <c r="G14" s="162"/>
      <c r="H14" s="162"/>
      <c r="I14" s="59">
        <f>I15+I17+I22+I27+I28</f>
        <v>138541.9</v>
      </c>
      <c r="J14" s="25">
        <f>J15+J17+J22+J27+J28</f>
        <v>0</v>
      </c>
      <c r="K14" s="38">
        <f t="shared" ref="K14:K100" si="0">I14+J14</f>
        <v>138541.9</v>
      </c>
      <c r="L14" s="25">
        <f>L15+L17+L22+L27+L28</f>
        <v>0</v>
      </c>
      <c r="M14" s="38">
        <f t="shared" ref="M14:M100" si="1">K14+L14</f>
        <v>138541.9</v>
      </c>
      <c r="N14" s="133">
        <f>N15+N17+N22+N27+N28</f>
        <v>0</v>
      </c>
      <c r="O14" s="59">
        <f t="shared" ref="O14:O54" si="2">M14+N14</f>
        <v>138541.9</v>
      </c>
      <c r="P14" s="25">
        <f>P15+P17+P22+P27+P28</f>
        <v>0</v>
      </c>
      <c r="Q14" s="38">
        <f t="shared" ref="Q14:Q58" si="3">O14+P14</f>
        <v>138541.9</v>
      </c>
      <c r="R14" s="70">
        <f>R15+R17+R22+R27+R28</f>
        <v>0</v>
      </c>
      <c r="S14" s="70">
        <f>S15+S17+S22+S27+S28</f>
        <v>0</v>
      </c>
      <c r="T14" s="38">
        <f t="shared" ref="T14:T90" si="4">Q14+R14+S14</f>
        <v>138541.9</v>
      </c>
      <c r="U14" s="70">
        <f>U15+U17+U22+U27+U28</f>
        <v>0</v>
      </c>
      <c r="V14" s="70">
        <f>V15+V17+V22+V27+V28</f>
        <v>0</v>
      </c>
      <c r="W14" s="38">
        <f t="shared" ref="W14:W51" si="5">T14+U14</f>
        <v>138541.9</v>
      </c>
      <c r="X14" s="70">
        <f>X15+X17+X22+X27+X28</f>
        <v>0</v>
      </c>
      <c r="Y14" s="70">
        <f>Y15+Y17+Y22+Y27+Y28</f>
        <v>0</v>
      </c>
      <c r="Z14" s="38">
        <f t="shared" ref="Z14:Z49" si="6">W14+X14</f>
        <v>138541.9</v>
      </c>
      <c r="AA14" s="70">
        <f>AA15+AA17+AA22+AA27+AA28</f>
        <v>0</v>
      </c>
      <c r="AB14" s="70">
        <f>AB15+AB17+AB22+AB27+AB28</f>
        <v>0</v>
      </c>
      <c r="AC14" s="38">
        <f t="shared" ref="AC14:AC45" si="7">Z14+AA14</f>
        <v>138541.9</v>
      </c>
      <c r="AD14" s="70">
        <f>AD15+AD17+AD22+AD27+AD28</f>
        <v>0</v>
      </c>
      <c r="AE14" s="70">
        <f>AE15+AE17+AE22+AE27+AE28</f>
        <v>0</v>
      </c>
      <c r="AF14" s="38">
        <f>AC14+AD14+AE14</f>
        <v>138541.9</v>
      </c>
      <c r="AG14" s="70">
        <f>AG15+AG17+AG22+AG27+AG28</f>
        <v>0</v>
      </c>
      <c r="AH14" s="70">
        <f>AH15+AH17+AH22+AH27+AH28</f>
        <v>0</v>
      </c>
      <c r="AI14" s="38">
        <f t="shared" ref="AI14:AI45" si="8">AF14+AG14</f>
        <v>138541.9</v>
      </c>
      <c r="AJ14" s="70">
        <f>AJ15+AJ17+AJ22+AJ27+AJ28</f>
        <v>0</v>
      </c>
      <c r="AK14" s="70">
        <f>AK15+AK17+AK22+AK27+AK28</f>
        <v>0</v>
      </c>
      <c r="AL14" s="38">
        <f t="shared" ref="AL14:AL45" si="9">AI14+AJ14</f>
        <v>138541.9</v>
      </c>
      <c r="AM14" s="70">
        <f>AM15+AM17+AM22+AM27+AM28</f>
        <v>0</v>
      </c>
      <c r="AN14" s="70">
        <f>AN15+AN17+AN22+AN27+AN28</f>
        <v>0</v>
      </c>
      <c r="AO14" s="38">
        <f>AL14+AM14+AN14</f>
        <v>138541.9</v>
      </c>
    </row>
    <row r="15" spans="1:41">
      <c r="A15" s="165" t="s">
        <v>5</v>
      </c>
      <c r="B15" s="165"/>
      <c r="C15" s="165"/>
      <c r="D15" s="10"/>
      <c r="E15" s="166" t="s">
        <v>6</v>
      </c>
      <c r="F15" s="166"/>
      <c r="G15" s="166"/>
      <c r="H15" s="166"/>
      <c r="I15" s="38">
        <f>I16</f>
        <v>123300</v>
      </c>
      <c r="J15" s="4">
        <f>J16</f>
        <v>0</v>
      </c>
      <c r="K15" s="38">
        <f t="shared" si="0"/>
        <v>123300</v>
      </c>
      <c r="L15" s="4">
        <f>L16</f>
        <v>0</v>
      </c>
      <c r="M15" s="38">
        <f t="shared" si="1"/>
        <v>123300</v>
      </c>
      <c r="N15" s="4">
        <f>N16</f>
        <v>0</v>
      </c>
      <c r="O15" s="38">
        <f t="shared" si="2"/>
        <v>123300</v>
      </c>
      <c r="P15" s="4">
        <f>P16</f>
        <v>0</v>
      </c>
      <c r="Q15" s="38">
        <f t="shared" si="3"/>
        <v>123300</v>
      </c>
      <c r="R15" s="38">
        <f>R16</f>
        <v>0</v>
      </c>
      <c r="S15" s="38"/>
      <c r="T15" s="38">
        <f t="shared" si="4"/>
        <v>123300</v>
      </c>
      <c r="U15" s="38">
        <f>U16</f>
        <v>0</v>
      </c>
      <c r="V15" s="38"/>
      <c r="W15" s="38">
        <f t="shared" si="5"/>
        <v>123300</v>
      </c>
      <c r="X15" s="38">
        <f>X16</f>
        <v>0</v>
      </c>
      <c r="Y15" s="38"/>
      <c r="Z15" s="38">
        <f t="shared" si="6"/>
        <v>123300</v>
      </c>
      <c r="AA15" s="38">
        <f>AA16</f>
        <v>0</v>
      </c>
      <c r="AB15" s="38"/>
      <c r="AC15" s="38">
        <f t="shared" si="7"/>
        <v>123300</v>
      </c>
      <c r="AD15" s="38">
        <f>AD16</f>
        <v>0</v>
      </c>
      <c r="AE15" s="38"/>
      <c r="AF15" s="38">
        <f t="shared" ref="AF15:AF89" si="10">AC15+AD15+AE15</f>
        <v>123300</v>
      </c>
      <c r="AG15" s="38">
        <f>AG16</f>
        <v>0</v>
      </c>
      <c r="AH15" s="38"/>
      <c r="AI15" s="38">
        <f t="shared" si="8"/>
        <v>123300</v>
      </c>
      <c r="AJ15" s="38">
        <f>AJ16</f>
        <v>0</v>
      </c>
      <c r="AK15" s="38"/>
      <c r="AL15" s="38">
        <f t="shared" si="9"/>
        <v>123300</v>
      </c>
      <c r="AM15" s="38">
        <f>AM16</f>
        <v>0</v>
      </c>
      <c r="AN15" s="38">
        <f>AN16</f>
        <v>0</v>
      </c>
      <c r="AO15" s="38">
        <f>AL15+AM15+AN15</f>
        <v>123300</v>
      </c>
    </row>
    <row r="16" spans="1:41">
      <c r="A16" s="165" t="s">
        <v>7</v>
      </c>
      <c r="B16" s="165"/>
      <c r="C16" s="165"/>
      <c r="D16" s="10"/>
      <c r="E16" s="166" t="s">
        <v>8</v>
      </c>
      <c r="F16" s="166"/>
      <c r="G16" s="166"/>
      <c r="H16" s="166"/>
      <c r="I16" s="39">
        <v>123300</v>
      </c>
      <c r="J16" s="3"/>
      <c r="K16" s="38">
        <f t="shared" si="0"/>
        <v>123300</v>
      </c>
      <c r="L16" s="3"/>
      <c r="M16" s="38">
        <f t="shared" si="1"/>
        <v>123300</v>
      </c>
      <c r="N16" s="3"/>
      <c r="O16" s="38">
        <f t="shared" si="2"/>
        <v>123300</v>
      </c>
      <c r="P16" s="3"/>
      <c r="Q16" s="38">
        <f t="shared" si="3"/>
        <v>123300</v>
      </c>
      <c r="R16" s="39"/>
      <c r="S16" s="39"/>
      <c r="T16" s="38">
        <f t="shared" si="4"/>
        <v>123300</v>
      </c>
      <c r="U16" s="39"/>
      <c r="V16" s="39"/>
      <c r="W16" s="38">
        <f t="shared" si="5"/>
        <v>123300</v>
      </c>
      <c r="X16" s="39"/>
      <c r="Y16" s="39"/>
      <c r="Z16" s="38">
        <f t="shared" si="6"/>
        <v>123300</v>
      </c>
      <c r="AA16" s="39"/>
      <c r="AB16" s="39"/>
      <c r="AC16" s="38">
        <f t="shared" si="7"/>
        <v>123300</v>
      </c>
      <c r="AD16" s="39"/>
      <c r="AE16" s="39"/>
      <c r="AF16" s="38">
        <f t="shared" si="10"/>
        <v>123300</v>
      </c>
      <c r="AG16" s="39"/>
      <c r="AH16" s="39"/>
      <c r="AI16" s="38">
        <f t="shared" si="8"/>
        <v>123300</v>
      </c>
      <c r="AJ16" s="39"/>
      <c r="AK16" s="39"/>
      <c r="AL16" s="38">
        <f t="shared" si="9"/>
        <v>123300</v>
      </c>
      <c r="AM16" s="39"/>
      <c r="AN16" s="39"/>
      <c r="AO16" s="38">
        <f>AL16+AM16+AN16</f>
        <v>123300</v>
      </c>
    </row>
    <row r="17" spans="1:41" ht="57" customHeight="1">
      <c r="A17" s="165" t="s">
        <v>56</v>
      </c>
      <c r="B17" s="165"/>
      <c r="C17" s="165"/>
      <c r="D17" s="10"/>
      <c r="E17" s="163" t="s">
        <v>57</v>
      </c>
      <c r="F17" s="163"/>
      <c r="G17" s="163"/>
      <c r="H17" s="163"/>
      <c r="I17" s="55">
        <f>I18+I19+I20+I21</f>
        <v>1568.8999999999999</v>
      </c>
      <c r="J17" s="3">
        <f>J18+J19+J20+J21</f>
        <v>0</v>
      </c>
      <c r="K17" s="38">
        <f t="shared" si="0"/>
        <v>1568.8999999999999</v>
      </c>
      <c r="L17" s="3">
        <f>L18+L19+L20+L21</f>
        <v>0</v>
      </c>
      <c r="M17" s="38">
        <f t="shared" si="1"/>
        <v>1568.8999999999999</v>
      </c>
      <c r="N17" s="3">
        <f>N18+N19+N20+N21</f>
        <v>0</v>
      </c>
      <c r="O17" s="38">
        <f t="shared" si="2"/>
        <v>1568.8999999999999</v>
      </c>
      <c r="P17" s="3">
        <f>P18+P19+P20+P21</f>
        <v>0</v>
      </c>
      <c r="Q17" s="38">
        <f t="shared" si="3"/>
        <v>1568.8999999999999</v>
      </c>
      <c r="R17" s="39">
        <f>R18+R19+R20+R21</f>
        <v>0</v>
      </c>
      <c r="S17" s="39"/>
      <c r="T17" s="38">
        <f t="shared" si="4"/>
        <v>1568.8999999999999</v>
      </c>
      <c r="U17" s="39">
        <f>U18+U19+U20+U21</f>
        <v>0</v>
      </c>
      <c r="V17" s="39"/>
      <c r="W17" s="38">
        <f t="shared" si="5"/>
        <v>1568.8999999999999</v>
      </c>
      <c r="X17" s="39">
        <f>X18+X19+X20+X21</f>
        <v>0</v>
      </c>
      <c r="Y17" s="39"/>
      <c r="Z17" s="38">
        <f t="shared" si="6"/>
        <v>1568.8999999999999</v>
      </c>
      <c r="AA17" s="39">
        <f>AA18+AA19+AA20+AA21</f>
        <v>0</v>
      </c>
      <c r="AB17" s="39"/>
      <c r="AC17" s="38">
        <f t="shared" si="7"/>
        <v>1568.8999999999999</v>
      </c>
      <c r="AD17" s="39">
        <f>AD18+AD19+AD20+AD21</f>
        <v>0</v>
      </c>
      <c r="AE17" s="39"/>
      <c r="AF17" s="38">
        <f t="shared" si="10"/>
        <v>1568.8999999999999</v>
      </c>
      <c r="AG17" s="39">
        <f>AG18+AG19+AG20+AG21</f>
        <v>0</v>
      </c>
      <c r="AH17" s="39"/>
      <c r="AI17" s="38">
        <f t="shared" si="8"/>
        <v>1568.8999999999999</v>
      </c>
      <c r="AJ17" s="39">
        <f>AJ18+AJ19+AJ20+AJ21</f>
        <v>0</v>
      </c>
      <c r="AK17" s="39"/>
      <c r="AL17" s="38">
        <f t="shared" si="9"/>
        <v>1568.8999999999999</v>
      </c>
      <c r="AM17" s="39">
        <f>AM18+AM19+AM20+AM21</f>
        <v>0</v>
      </c>
      <c r="AN17" s="39">
        <f>AN18+AN19+AN20+AN21</f>
        <v>0</v>
      </c>
      <c r="AO17" s="38">
        <f>AL17+AM17+AN17</f>
        <v>1568.8999999999999</v>
      </c>
    </row>
    <row r="18" spans="1:41">
      <c r="A18" s="232" t="s">
        <v>260</v>
      </c>
      <c r="B18" s="232"/>
      <c r="C18" s="232"/>
      <c r="D18" s="10"/>
      <c r="E18" s="183" t="s">
        <v>73</v>
      </c>
      <c r="F18" s="183"/>
      <c r="G18" s="183"/>
      <c r="H18" s="183"/>
      <c r="I18" s="55">
        <v>818.3</v>
      </c>
      <c r="J18" s="3"/>
      <c r="K18" s="38">
        <f t="shared" si="0"/>
        <v>818.3</v>
      </c>
      <c r="L18" s="3"/>
      <c r="M18" s="38">
        <f t="shared" si="1"/>
        <v>818.3</v>
      </c>
      <c r="N18" s="3"/>
      <c r="O18" s="38">
        <f t="shared" si="2"/>
        <v>818.3</v>
      </c>
      <c r="P18" s="3"/>
      <c r="Q18" s="38">
        <f t="shared" si="3"/>
        <v>818.3</v>
      </c>
      <c r="R18" s="39"/>
      <c r="S18" s="39"/>
      <c r="T18" s="38">
        <f t="shared" si="4"/>
        <v>818.3</v>
      </c>
      <c r="U18" s="39"/>
      <c r="V18" s="39"/>
      <c r="W18" s="38">
        <f t="shared" si="5"/>
        <v>818.3</v>
      </c>
      <c r="X18" s="39"/>
      <c r="Y18" s="39"/>
      <c r="Z18" s="38">
        <f t="shared" si="6"/>
        <v>818.3</v>
      </c>
      <c r="AA18" s="39"/>
      <c r="AB18" s="39"/>
      <c r="AC18" s="38">
        <f t="shared" si="7"/>
        <v>818.3</v>
      </c>
      <c r="AD18" s="39"/>
      <c r="AE18" s="39"/>
      <c r="AF18" s="38">
        <f t="shared" si="10"/>
        <v>818.3</v>
      </c>
      <c r="AG18" s="39"/>
      <c r="AH18" s="39"/>
      <c r="AI18" s="38">
        <f t="shared" si="8"/>
        <v>818.3</v>
      </c>
      <c r="AJ18" s="39"/>
      <c r="AK18" s="39"/>
      <c r="AL18" s="38">
        <f t="shared" si="9"/>
        <v>818.3</v>
      </c>
      <c r="AM18" s="39"/>
      <c r="AN18" s="39"/>
      <c r="AO18" s="38">
        <f t="shared" ref="AO18:AO21" si="11">AL18+AM18+AN18</f>
        <v>818.3</v>
      </c>
    </row>
    <row r="19" spans="1:41">
      <c r="A19" s="232" t="s">
        <v>261</v>
      </c>
      <c r="B19" s="232"/>
      <c r="C19" s="232"/>
      <c r="D19" s="10"/>
      <c r="E19" s="183" t="s">
        <v>59</v>
      </c>
      <c r="F19" s="183"/>
      <c r="G19" s="183"/>
      <c r="H19" s="183"/>
      <c r="I19" s="55">
        <v>3.9</v>
      </c>
      <c r="J19" s="3"/>
      <c r="K19" s="38">
        <f t="shared" si="0"/>
        <v>3.9</v>
      </c>
      <c r="L19" s="3"/>
      <c r="M19" s="38">
        <f t="shared" si="1"/>
        <v>3.9</v>
      </c>
      <c r="N19" s="3"/>
      <c r="O19" s="38">
        <f t="shared" si="2"/>
        <v>3.9</v>
      </c>
      <c r="P19" s="3"/>
      <c r="Q19" s="38">
        <f t="shared" si="3"/>
        <v>3.9</v>
      </c>
      <c r="R19" s="39"/>
      <c r="S19" s="39"/>
      <c r="T19" s="38">
        <f t="shared" si="4"/>
        <v>3.9</v>
      </c>
      <c r="U19" s="39"/>
      <c r="V19" s="39"/>
      <c r="W19" s="38">
        <f t="shared" si="5"/>
        <v>3.9</v>
      </c>
      <c r="X19" s="39"/>
      <c r="Y19" s="39"/>
      <c r="Z19" s="38">
        <f t="shared" si="6"/>
        <v>3.9</v>
      </c>
      <c r="AA19" s="39"/>
      <c r="AB19" s="39"/>
      <c r="AC19" s="38">
        <f t="shared" si="7"/>
        <v>3.9</v>
      </c>
      <c r="AD19" s="39"/>
      <c r="AE19" s="39"/>
      <c r="AF19" s="38">
        <f t="shared" si="10"/>
        <v>3.9</v>
      </c>
      <c r="AG19" s="39"/>
      <c r="AH19" s="39"/>
      <c r="AI19" s="38">
        <f t="shared" si="8"/>
        <v>3.9</v>
      </c>
      <c r="AJ19" s="39"/>
      <c r="AK19" s="39"/>
      <c r="AL19" s="38">
        <f t="shared" si="9"/>
        <v>3.9</v>
      </c>
      <c r="AM19" s="39"/>
      <c r="AN19" s="39"/>
      <c r="AO19" s="38">
        <f t="shared" si="11"/>
        <v>3.9</v>
      </c>
    </row>
    <row r="20" spans="1:41">
      <c r="A20" s="232" t="s">
        <v>262</v>
      </c>
      <c r="B20" s="232"/>
      <c r="C20" s="232"/>
      <c r="D20" s="10"/>
      <c r="E20" s="183" t="s">
        <v>60</v>
      </c>
      <c r="F20" s="183"/>
      <c r="G20" s="183"/>
      <c r="H20" s="183"/>
      <c r="I20" s="55">
        <v>848.4</v>
      </c>
      <c r="J20" s="3"/>
      <c r="K20" s="38">
        <f t="shared" si="0"/>
        <v>848.4</v>
      </c>
      <c r="L20" s="3"/>
      <c r="M20" s="38">
        <f t="shared" si="1"/>
        <v>848.4</v>
      </c>
      <c r="N20" s="3"/>
      <c r="O20" s="38">
        <f t="shared" si="2"/>
        <v>848.4</v>
      </c>
      <c r="P20" s="3"/>
      <c r="Q20" s="38">
        <f t="shared" si="3"/>
        <v>848.4</v>
      </c>
      <c r="R20" s="39"/>
      <c r="S20" s="39"/>
      <c r="T20" s="38">
        <f t="shared" si="4"/>
        <v>848.4</v>
      </c>
      <c r="U20" s="39"/>
      <c r="V20" s="39"/>
      <c r="W20" s="38">
        <f t="shared" si="5"/>
        <v>848.4</v>
      </c>
      <c r="X20" s="39"/>
      <c r="Y20" s="39"/>
      <c r="Z20" s="38">
        <f t="shared" si="6"/>
        <v>848.4</v>
      </c>
      <c r="AA20" s="39"/>
      <c r="AB20" s="39"/>
      <c r="AC20" s="38">
        <f t="shared" si="7"/>
        <v>848.4</v>
      </c>
      <c r="AD20" s="39"/>
      <c r="AE20" s="39"/>
      <c r="AF20" s="38">
        <f t="shared" si="10"/>
        <v>848.4</v>
      </c>
      <c r="AG20" s="39"/>
      <c r="AH20" s="39"/>
      <c r="AI20" s="38">
        <f t="shared" si="8"/>
        <v>848.4</v>
      </c>
      <c r="AJ20" s="39"/>
      <c r="AK20" s="39"/>
      <c r="AL20" s="38">
        <f t="shared" si="9"/>
        <v>848.4</v>
      </c>
      <c r="AM20" s="39"/>
      <c r="AN20" s="39"/>
      <c r="AO20" s="38">
        <f t="shared" si="11"/>
        <v>848.4</v>
      </c>
    </row>
    <row r="21" spans="1:41">
      <c r="A21" s="232" t="s">
        <v>263</v>
      </c>
      <c r="B21" s="232"/>
      <c r="C21" s="232"/>
      <c r="D21" s="10"/>
      <c r="E21" s="183" t="s">
        <v>61</v>
      </c>
      <c r="F21" s="183"/>
      <c r="G21" s="183"/>
      <c r="H21" s="183"/>
      <c r="I21" s="55">
        <v>-101.7</v>
      </c>
      <c r="J21" s="3"/>
      <c r="K21" s="38">
        <f t="shared" si="0"/>
        <v>-101.7</v>
      </c>
      <c r="L21" s="3"/>
      <c r="M21" s="38">
        <f t="shared" si="1"/>
        <v>-101.7</v>
      </c>
      <c r="N21" s="3"/>
      <c r="O21" s="38">
        <f t="shared" si="2"/>
        <v>-101.7</v>
      </c>
      <c r="P21" s="3"/>
      <c r="Q21" s="38">
        <f t="shared" si="3"/>
        <v>-101.7</v>
      </c>
      <c r="R21" s="39"/>
      <c r="S21" s="39"/>
      <c r="T21" s="38">
        <f t="shared" si="4"/>
        <v>-101.7</v>
      </c>
      <c r="U21" s="39"/>
      <c r="V21" s="39"/>
      <c r="W21" s="38">
        <f t="shared" si="5"/>
        <v>-101.7</v>
      </c>
      <c r="X21" s="39"/>
      <c r="Y21" s="39"/>
      <c r="Z21" s="38">
        <f>W21+X21</f>
        <v>-101.7</v>
      </c>
      <c r="AA21" s="39"/>
      <c r="AB21" s="39"/>
      <c r="AC21" s="38">
        <f t="shared" si="7"/>
        <v>-101.7</v>
      </c>
      <c r="AD21" s="39"/>
      <c r="AE21" s="39"/>
      <c r="AF21" s="38">
        <f t="shared" si="10"/>
        <v>-101.7</v>
      </c>
      <c r="AG21" s="39"/>
      <c r="AH21" s="39"/>
      <c r="AI21" s="38">
        <f t="shared" si="8"/>
        <v>-101.7</v>
      </c>
      <c r="AJ21" s="39"/>
      <c r="AK21" s="39"/>
      <c r="AL21" s="38">
        <f t="shared" si="9"/>
        <v>-101.7</v>
      </c>
      <c r="AM21" s="39"/>
      <c r="AN21" s="39"/>
      <c r="AO21" s="38">
        <f t="shared" si="11"/>
        <v>-101.7</v>
      </c>
    </row>
    <row r="22" spans="1:41">
      <c r="A22" s="165" t="s">
        <v>9</v>
      </c>
      <c r="B22" s="165"/>
      <c r="C22" s="165"/>
      <c r="D22" s="10"/>
      <c r="E22" s="166" t="s">
        <v>10</v>
      </c>
      <c r="F22" s="166"/>
      <c r="G22" s="166"/>
      <c r="H22" s="166"/>
      <c r="I22" s="57">
        <f>I23+I24+I25+I26</f>
        <v>10807</v>
      </c>
      <c r="J22" s="38">
        <f>J23+J24+J25+J26</f>
        <v>0</v>
      </c>
      <c r="K22" s="38">
        <f>K23+K24+K25+K26</f>
        <v>10807</v>
      </c>
      <c r="L22" s="4">
        <f>L24+L25</f>
        <v>0</v>
      </c>
      <c r="M22" s="38">
        <f t="shared" si="1"/>
        <v>10807</v>
      </c>
      <c r="N22" s="4">
        <f>N24+N25</f>
        <v>0</v>
      </c>
      <c r="O22" s="38">
        <f t="shared" si="2"/>
        <v>10807</v>
      </c>
      <c r="P22" s="4">
        <f>P23+P24+P25+P26</f>
        <v>0</v>
      </c>
      <c r="Q22" s="38">
        <f t="shared" si="3"/>
        <v>10807</v>
      </c>
      <c r="R22" s="38">
        <f>R24+R25</f>
        <v>0</v>
      </c>
      <c r="S22" s="38">
        <f>S24+S25+S26</f>
        <v>0</v>
      </c>
      <c r="T22" s="38">
        <f t="shared" si="4"/>
        <v>10807</v>
      </c>
      <c r="U22" s="38">
        <f>U23+U24+U25</f>
        <v>0</v>
      </c>
      <c r="V22" s="38"/>
      <c r="W22" s="38">
        <f t="shared" si="5"/>
        <v>10807</v>
      </c>
      <c r="X22" s="38">
        <f>X23+X24+X25</f>
        <v>0</v>
      </c>
      <c r="Y22" s="38"/>
      <c r="Z22" s="38">
        <f t="shared" si="6"/>
        <v>10807</v>
      </c>
      <c r="AA22" s="38">
        <f>AA23+AA24+AA25</f>
        <v>0</v>
      </c>
      <c r="AB22" s="38"/>
      <c r="AC22" s="38">
        <f t="shared" si="7"/>
        <v>10807</v>
      </c>
      <c r="AD22" s="38">
        <f>AD23+AD24+AD25</f>
        <v>0</v>
      </c>
      <c r="AE22" s="38"/>
      <c r="AF22" s="38">
        <f t="shared" si="10"/>
        <v>10807</v>
      </c>
      <c r="AG22" s="38">
        <f>AG23+AG24+AG25</f>
        <v>0</v>
      </c>
      <c r="AH22" s="38"/>
      <c r="AI22" s="38">
        <f t="shared" si="8"/>
        <v>10807</v>
      </c>
      <c r="AJ22" s="38">
        <f>AJ23+AJ24+AJ25</f>
        <v>0</v>
      </c>
      <c r="AK22" s="38"/>
      <c r="AL22" s="38">
        <f t="shared" si="9"/>
        <v>10807</v>
      </c>
      <c r="AM22" s="38">
        <f>AM23+AM24+AM25</f>
        <v>0</v>
      </c>
      <c r="AN22" s="38">
        <f>AN23+AN24+AN25</f>
        <v>0</v>
      </c>
      <c r="AO22" s="38">
        <f t="shared" ref="AO22:AO27" si="12">AL22+AM22+AN22</f>
        <v>10807</v>
      </c>
    </row>
    <row r="23" spans="1:41" ht="30" customHeight="1">
      <c r="A23" s="193" t="s">
        <v>106</v>
      </c>
      <c r="B23" s="234"/>
      <c r="C23" s="235"/>
      <c r="D23" s="63"/>
      <c r="E23" s="149" t="s">
        <v>105</v>
      </c>
      <c r="F23" s="150"/>
      <c r="G23" s="150"/>
      <c r="H23" s="151"/>
      <c r="I23" s="57">
        <v>2100</v>
      </c>
      <c r="J23" s="38"/>
      <c r="K23" s="38">
        <f>I23+J23</f>
        <v>2100</v>
      </c>
      <c r="L23" s="4"/>
      <c r="M23" s="38">
        <f t="shared" si="1"/>
        <v>2100</v>
      </c>
      <c r="N23" s="4"/>
      <c r="O23" s="38">
        <f t="shared" si="2"/>
        <v>2100</v>
      </c>
      <c r="P23" s="4"/>
      <c r="Q23" s="38">
        <f t="shared" si="3"/>
        <v>2100</v>
      </c>
      <c r="R23" s="38"/>
      <c r="S23" s="38"/>
      <c r="T23" s="38">
        <f t="shared" si="4"/>
        <v>2100</v>
      </c>
      <c r="U23" s="38"/>
      <c r="V23" s="38"/>
      <c r="W23" s="38">
        <f t="shared" si="5"/>
        <v>2100</v>
      </c>
      <c r="X23" s="38"/>
      <c r="Y23" s="38"/>
      <c r="Z23" s="38">
        <f t="shared" si="6"/>
        <v>2100</v>
      </c>
      <c r="AA23" s="38"/>
      <c r="AB23" s="38"/>
      <c r="AC23" s="38">
        <f t="shared" si="7"/>
        <v>2100</v>
      </c>
      <c r="AD23" s="38"/>
      <c r="AE23" s="38"/>
      <c r="AF23" s="38">
        <f t="shared" si="10"/>
        <v>2100</v>
      </c>
      <c r="AG23" s="38"/>
      <c r="AH23" s="38"/>
      <c r="AI23" s="38">
        <f t="shared" si="8"/>
        <v>2100</v>
      </c>
      <c r="AJ23" s="38"/>
      <c r="AK23" s="38"/>
      <c r="AL23" s="38">
        <f t="shared" si="9"/>
        <v>2100</v>
      </c>
      <c r="AM23" s="38"/>
      <c r="AN23" s="38"/>
      <c r="AO23" s="38">
        <f t="shared" si="12"/>
        <v>2100</v>
      </c>
    </row>
    <row r="24" spans="1:41" ht="33" hidden="1" customHeight="1">
      <c r="A24" s="236" t="s">
        <v>41</v>
      </c>
      <c r="B24" s="236"/>
      <c r="C24" s="236"/>
      <c r="D24" s="10"/>
      <c r="E24" s="171" t="s">
        <v>11</v>
      </c>
      <c r="F24" s="171"/>
      <c r="G24" s="171"/>
      <c r="H24" s="171"/>
      <c r="I24" s="54"/>
      <c r="J24" s="3"/>
      <c r="K24" s="38">
        <f t="shared" si="0"/>
        <v>0</v>
      </c>
      <c r="L24" s="3"/>
      <c r="M24" s="38">
        <f t="shared" si="1"/>
        <v>0</v>
      </c>
      <c r="N24" s="3"/>
      <c r="O24" s="38">
        <f t="shared" si="2"/>
        <v>0</v>
      </c>
      <c r="P24" s="3"/>
      <c r="Q24" s="38">
        <f t="shared" si="3"/>
        <v>0</v>
      </c>
      <c r="R24" s="39"/>
      <c r="S24" s="39"/>
      <c r="T24" s="38">
        <f t="shared" si="4"/>
        <v>0</v>
      </c>
      <c r="U24" s="39"/>
      <c r="V24" s="39"/>
      <c r="W24" s="38">
        <f t="shared" si="5"/>
        <v>0</v>
      </c>
      <c r="X24" s="39"/>
      <c r="Y24" s="39"/>
      <c r="Z24" s="38">
        <f t="shared" si="6"/>
        <v>0</v>
      </c>
      <c r="AA24" s="39"/>
      <c r="AB24" s="39"/>
      <c r="AC24" s="38">
        <f t="shared" si="7"/>
        <v>0</v>
      </c>
      <c r="AD24" s="39"/>
      <c r="AE24" s="39"/>
      <c r="AF24" s="38">
        <f t="shared" si="10"/>
        <v>0</v>
      </c>
      <c r="AG24" s="39"/>
      <c r="AH24" s="39"/>
      <c r="AI24" s="38">
        <f t="shared" si="8"/>
        <v>0</v>
      </c>
      <c r="AJ24" s="39"/>
      <c r="AK24" s="39"/>
      <c r="AL24" s="38">
        <f t="shared" si="9"/>
        <v>0</v>
      </c>
      <c r="AM24" s="39"/>
      <c r="AN24" s="39"/>
      <c r="AO24" s="38">
        <f t="shared" si="12"/>
        <v>0</v>
      </c>
    </row>
    <row r="25" spans="1:41">
      <c r="A25" s="232" t="s">
        <v>12</v>
      </c>
      <c r="B25" s="232"/>
      <c r="C25" s="232"/>
      <c r="D25" s="10"/>
      <c r="E25" s="183" t="s">
        <v>13</v>
      </c>
      <c r="F25" s="183"/>
      <c r="G25" s="183"/>
      <c r="H25" s="183"/>
      <c r="I25" s="54">
        <v>7547</v>
      </c>
      <c r="J25" s="3"/>
      <c r="K25" s="38">
        <f t="shared" si="0"/>
        <v>7547</v>
      </c>
      <c r="L25" s="3"/>
      <c r="M25" s="38">
        <f t="shared" si="1"/>
        <v>7547</v>
      </c>
      <c r="N25" s="3"/>
      <c r="O25" s="38">
        <f t="shared" si="2"/>
        <v>7547</v>
      </c>
      <c r="P25" s="3"/>
      <c r="Q25" s="38">
        <f t="shared" si="3"/>
        <v>7547</v>
      </c>
      <c r="R25" s="39"/>
      <c r="S25" s="39"/>
      <c r="T25" s="38">
        <f t="shared" si="4"/>
        <v>7547</v>
      </c>
      <c r="U25" s="39"/>
      <c r="V25" s="39"/>
      <c r="W25" s="38">
        <f t="shared" si="5"/>
        <v>7547</v>
      </c>
      <c r="X25" s="39"/>
      <c r="Y25" s="39"/>
      <c r="Z25" s="38">
        <f t="shared" si="6"/>
        <v>7547</v>
      </c>
      <c r="AA25" s="39"/>
      <c r="AB25" s="39"/>
      <c r="AC25" s="38">
        <f t="shared" si="7"/>
        <v>7547</v>
      </c>
      <c r="AD25" s="39"/>
      <c r="AE25" s="39"/>
      <c r="AF25" s="38">
        <f t="shared" si="10"/>
        <v>7547</v>
      </c>
      <c r="AG25" s="39"/>
      <c r="AH25" s="39"/>
      <c r="AI25" s="38">
        <f t="shared" si="8"/>
        <v>7547</v>
      </c>
      <c r="AJ25" s="39"/>
      <c r="AK25" s="39"/>
      <c r="AL25" s="38">
        <f t="shared" si="9"/>
        <v>7547</v>
      </c>
      <c r="AM25" s="39"/>
      <c r="AN25" s="39"/>
      <c r="AO25" s="38">
        <f t="shared" si="12"/>
        <v>7547</v>
      </c>
    </row>
    <row r="26" spans="1:41" ht="13.9" customHeight="1">
      <c r="A26" s="232" t="s">
        <v>233</v>
      </c>
      <c r="B26" s="232"/>
      <c r="C26" s="232"/>
      <c r="D26" s="10"/>
      <c r="E26" s="183" t="s">
        <v>72</v>
      </c>
      <c r="F26" s="183"/>
      <c r="G26" s="183"/>
      <c r="H26" s="183"/>
      <c r="I26" s="39">
        <v>1160</v>
      </c>
      <c r="J26" s="3"/>
      <c r="K26" s="38">
        <f t="shared" si="0"/>
        <v>1160</v>
      </c>
      <c r="L26" s="3"/>
      <c r="M26" s="38">
        <f t="shared" si="1"/>
        <v>1160</v>
      </c>
      <c r="N26" s="3"/>
      <c r="O26" s="38">
        <f t="shared" si="2"/>
        <v>1160</v>
      </c>
      <c r="P26" s="3"/>
      <c r="Q26" s="38">
        <f t="shared" si="3"/>
        <v>1160</v>
      </c>
      <c r="R26" s="39"/>
      <c r="S26" s="39"/>
      <c r="T26" s="38">
        <f t="shared" si="4"/>
        <v>1160</v>
      </c>
      <c r="U26" s="39"/>
      <c r="V26" s="39"/>
      <c r="W26" s="38">
        <f t="shared" si="5"/>
        <v>1160</v>
      </c>
      <c r="X26" s="39"/>
      <c r="Y26" s="39"/>
      <c r="Z26" s="38">
        <f t="shared" si="6"/>
        <v>1160</v>
      </c>
      <c r="AA26" s="39"/>
      <c r="AB26" s="39"/>
      <c r="AC26" s="38">
        <f t="shared" si="7"/>
        <v>1160</v>
      </c>
      <c r="AD26" s="39"/>
      <c r="AE26" s="39"/>
      <c r="AF26" s="38">
        <f t="shared" si="10"/>
        <v>1160</v>
      </c>
      <c r="AG26" s="39"/>
      <c r="AH26" s="39"/>
      <c r="AI26" s="38">
        <f t="shared" si="8"/>
        <v>1160</v>
      </c>
      <c r="AJ26" s="39"/>
      <c r="AK26" s="39"/>
      <c r="AL26" s="38">
        <f t="shared" si="9"/>
        <v>1160</v>
      </c>
      <c r="AM26" s="39"/>
      <c r="AN26" s="39"/>
      <c r="AO26" s="38">
        <f t="shared" si="12"/>
        <v>1160</v>
      </c>
    </row>
    <row r="27" spans="1:41" ht="21" customHeight="1">
      <c r="A27" s="165" t="s">
        <v>14</v>
      </c>
      <c r="B27" s="165"/>
      <c r="C27" s="165"/>
      <c r="D27" s="10"/>
      <c r="E27" s="166" t="s">
        <v>15</v>
      </c>
      <c r="F27" s="166"/>
      <c r="G27" s="166"/>
      <c r="H27" s="166"/>
      <c r="I27" s="39">
        <v>2866</v>
      </c>
      <c r="J27" s="3"/>
      <c r="K27" s="38">
        <f t="shared" si="0"/>
        <v>2866</v>
      </c>
      <c r="L27" s="3"/>
      <c r="M27" s="38">
        <f t="shared" si="1"/>
        <v>2866</v>
      </c>
      <c r="N27" s="3"/>
      <c r="O27" s="38">
        <f t="shared" si="2"/>
        <v>2866</v>
      </c>
      <c r="P27" s="3"/>
      <c r="Q27" s="38">
        <f t="shared" si="3"/>
        <v>2866</v>
      </c>
      <c r="R27" s="39"/>
      <c r="S27" s="39"/>
      <c r="T27" s="38">
        <f t="shared" si="4"/>
        <v>2866</v>
      </c>
      <c r="U27" s="39"/>
      <c r="V27" s="39"/>
      <c r="W27" s="38">
        <f t="shared" si="5"/>
        <v>2866</v>
      </c>
      <c r="X27" s="39"/>
      <c r="Y27" s="39"/>
      <c r="Z27" s="38">
        <f t="shared" si="6"/>
        <v>2866</v>
      </c>
      <c r="AA27" s="39"/>
      <c r="AB27" s="39"/>
      <c r="AC27" s="38">
        <f t="shared" si="7"/>
        <v>2866</v>
      </c>
      <c r="AD27" s="39"/>
      <c r="AE27" s="39"/>
      <c r="AF27" s="38">
        <f t="shared" si="10"/>
        <v>2866</v>
      </c>
      <c r="AG27" s="39"/>
      <c r="AH27" s="39"/>
      <c r="AI27" s="38">
        <f t="shared" si="8"/>
        <v>2866</v>
      </c>
      <c r="AJ27" s="39"/>
      <c r="AK27" s="39"/>
      <c r="AL27" s="38">
        <f t="shared" si="9"/>
        <v>2866</v>
      </c>
      <c r="AM27" s="39"/>
      <c r="AN27" s="39"/>
      <c r="AO27" s="38">
        <f t="shared" si="12"/>
        <v>2866</v>
      </c>
    </row>
    <row r="28" spans="1:41" ht="18.75" hidden="1" customHeight="1">
      <c r="A28" s="165" t="s">
        <v>65</v>
      </c>
      <c r="B28" s="165"/>
      <c r="C28" s="165"/>
      <c r="D28" s="10"/>
      <c r="E28" s="166" t="s">
        <v>66</v>
      </c>
      <c r="F28" s="166"/>
      <c r="G28" s="166"/>
      <c r="H28" s="166"/>
      <c r="I28" s="39">
        <v>0</v>
      </c>
      <c r="J28" s="3"/>
      <c r="K28" s="38">
        <f t="shared" si="0"/>
        <v>0</v>
      </c>
      <c r="L28" s="3"/>
      <c r="M28" s="38">
        <f t="shared" si="1"/>
        <v>0</v>
      </c>
      <c r="N28" s="3"/>
      <c r="O28" s="38">
        <f t="shared" si="2"/>
        <v>0</v>
      </c>
      <c r="P28" s="3"/>
      <c r="Q28" s="38">
        <f t="shared" si="3"/>
        <v>0</v>
      </c>
      <c r="R28" s="39"/>
      <c r="S28" s="39"/>
      <c r="T28" s="38">
        <f t="shared" si="4"/>
        <v>0</v>
      </c>
      <c r="U28" s="39"/>
      <c r="V28" s="39"/>
      <c r="W28" s="38">
        <f t="shared" si="5"/>
        <v>0</v>
      </c>
      <c r="X28" s="39"/>
      <c r="Y28" s="39"/>
      <c r="Z28" s="38">
        <f t="shared" si="6"/>
        <v>0</v>
      </c>
      <c r="AA28" s="39"/>
      <c r="AB28" s="39"/>
      <c r="AC28" s="38">
        <f t="shared" si="7"/>
        <v>0</v>
      </c>
      <c r="AD28" s="39"/>
      <c r="AE28" s="39"/>
      <c r="AF28" s="38">
        <f t="shared" si="10"/>
        <v>0</v>
      </c>
      <c r="AG28" s="39"/>
      <c r="AH28" s="39"/>
      <c r="AI28" s="38">
        <f t="shared" si="8"/>
        <v>0</v>
      </c>
      <c r="AJ28" s="39"/>
      <c r="AK28" s="39"/>
      <c r="AL28" s="38">
        <f t="shared" si="9"/>
        <v>0</v>
      </c>
      <c r="AM28" s="39"/>
      <c r="AN28" s="39"/>
      <c r="AO28" s="38">
        <f>AL28+AM28</f>
        <v>0</v>
      </c>
    </row>
    <row r="29" spans="1:41">
      <c r="A29" s="165"/>
      <c r="B29" s="165"/>
      <c r="C29" s="165"/>
      <c r="D29" s="10"/>
      <c r="E29" s="162" t="s">
        <v>84</v>
      </c>
      <c r="F29" s="162"/>
      <c r="G29" s="162"/>
      <c r="H29" s="162"/>
      <c r="I29" s="59">
        <f>I30+I36+I38+I46+I47+I48+I49+I50+I51</f>
        <v>18448.600000000002</v>
      </c>
      <c r="J29" s="4">
        <f>J30+J36+J38+J46+J47+J48+J49+J50+J51</f>
        <v>0</v>
      </c>
      <c r="K29" s="38">
        <f>I29+J29</f>
        <v>18448.600000000002</v>
      </c>
      <c r="L29" s="4">
        <f>L30+L36+L38+L46+L47+L48+L49+L50+L51</f>
        <v>0</v>
      </c>
      <c r="M29" s="38">
        <f t="shared" si="1"/>
        <v>18448.600000000002</v>
      </c>
      <c r="N29" s="4">
        <f>N30+N36+N38+N46+N47+N48+N49+N50+N51</f>
        <v>0</v>
      </c>
      <c r="O29" s="38">
        <f t="shared" si="2"/>
        <v>18448.600000000002</v>
      </c>
      <c r="P29" s="4">
        <f>P30+P36+P38+P46+P47+P48+P49+P50+P51</f>
        <v>0</v>
      </c>
      <c r="Q29" s="38">
        <f t="shared" si="3"/>
        <v>18448.600000000002</v>
      </c>
      <c r="R29" s="38">
        <f>R30+R36+R38+R46+R47+R48+R49+R50+R51</f>
        <v>0</v>
      </c>
      <c r="S29" s="38">
        <f>S30+S36+S38+S46+S47+S48+S49+S50+S51</f>
        <v>0</v>
      </c>
      <c r="T29" s="38">
        <f t="shared" si="4"/>
        <v>18448.600000000002</v>
      </c>
      <c r="U29" s="38">
        <f>U30+U36+U38+U46+U47+U48+U49+U50+U51</f>
        <v>0</v>
      </c>
      <c r="V29" s="38"/>
      <c r="W29" s="38">
        <f t="shared" si="5"/>
        <v>18448.600000000002</v>
      </c>
      <c r="X29" s="38">
        <f>X30+X36+X38+X46+X47+X48+X49+X50+X51</f>
        <v>0</v>
      </c>
      <c r="Y29" s="38"/>
      <c r="Z29" s="38">
        <f t="shared" si="6"/>
        <v>18448.600000000002</v>
      </c>
      <c r="AA29" s="38">
        <f>AA30+AA36+AA38+AA46+AA47+AA48+AA49+AA50+AA51</f>
        <v>0</v>
      </c>
      <c r="AB29" s="38"/>
      <c r="AC29" s="38">
        <f t="shared" si="7"/>
        <v>18448.600000000002</v>
      </c>
      <c r="AD29" s="38">
        <f>AD30+AD36+AD38+AD46+AD47+AD48+AD49+AD50+AD51</f>
        <v>0</v>
      </c>
      <c r="AE29" s="38"/>
      <c r="AF29" s="38">
        <f t="shared" si="10"/>
        <v>18448.600000000002</v>
      </c>
      <c r="AG29" s="38">
        <f>AG30+AG36+AG38+AG46+AG47+AG48+AG49+AG50+AG51</f>
        <v>0</v>
      </c>
      <c r="AH29" s="38"/>
      <c r="AI29" s="38">
        <f t="shared" si="8"/>
        <v>18448.600000000002</v>
      </c>
      <c r="AJ29" s="38">
        <f>AJ30+AJ36+AJ38+AJ46+AJ47+AJ48+AJ49+AJ50+AJ51</f>
        <v>0</v>
      </c>
      <c r="AK29" s="38"/>
      <c r="AL29" s="38">
        <f t="shared" si="9"/>
        <v>18448.600000000002</v>
      </c>
      <c r="AM29" s="38">
        <f>AM30+AM36+AM38+AM46+AM47+AM48+AM49+AM50+AM51</f>
        <v>0</v>
      </c>
      <c r="AN29" s="38">
        <f>AN30+AN36+AN38+AN46+AN47+AN48+AN49+AN50+AN51</f>
        <v>0</v>
      </c>
      <c r="AO29" s="38">
        <f t="shared" ref="AO29:AO51" si="13">AL29+AM29+AN29</f>
        <v>18448.600000000002</v>
      </c>
    </row>
    <row r="30" spans="1:41" ht="27" customHeight="1">
      <c r="A30" s="165" t="s">
        <v>17</v>
      </c>
      <c r="B30" s="165"/>
      <c r="C30" s="165"/>
      <c r="D30" s="10"/>
      <c r="E30" s="163" t="s">
        <v>18</v>
      </c>
      <c r="F30" s="163"/>
      <c r="G30" s="163"/>
      <c r="H30" s="163"/>
      <c r="I30" s="40">
        <f t="shared" ref="I30:N30" si="14">I31+I32+I33+I34+I35</f>
        <v>4094.4</v>
      </c>
      <c r="J30" s="40">
        <f>J31+J32+J33+J34+J35</f>
        <v>0</v>
      </c>
      <c r="K30" s="40">
        <f t="shared" si="14"/>
        <v>4094.4</v>
      </c>
      <c r="L30" s="40">
        <f t="shared" si="14"/>
        <v>0</v>
      </c>
      <c r="M30" s="40">
        <f t="shared" si="14"/>
        <v>4094.4</v>
      </c>
      <c r="N30" s="40">
        <f t="shared" si="14"/>
        <v>0</v>
      </c>
      <c r="O30" s="38">
        <f>M30+N30</f>
        <v>4094.4</v>
      </c>
      <c r="P30" s="5">
        <f>P31+P32+P33+P34+P35</f>
        <v>0</v>
      </c>
      <c r="Q30" s="38">
        <f t="shared" si="3"/>
        <v>4094.4</v>
      </c>
      <c r="R30" s="40">
        <f>R31+R32+R35</f>
        <v>0</v>
      </c>
      <c r="S30" s="40">
        <f>SUM(S31:S35)</f>
        <v>0</v>
      </c>
      <c r="T30" s="38">
        <f t="shared" si="4"/>
        <v>4094.4</v>
      </c>
      <c r="U30" s="40">
        <f>U31+U32++U33+U34+U35</f>
        <v>0</v>
      </c>
      <c r="V30" s="40"/>
      <c r="W30" s="38">
        <f t="shared" si="5"/>
        <v>4094.4</v>
      </c>
      <c r="X30" s="40">
        <f>X31+X32++X33+X34+X35</f>
        <v>0</v>
      </c>
      <c r="Y30" s="40"/>
      <c r="Z30" s="38">
        <f t="shared" si="6"/>
        <v>4094.4</v>
      </c>
      <c r="AA30" s="40">
        <f>AA31+AA32++AA33+AA34+AA35</f>
        <v>0</v>
      </c>
      <c r="AB30" s="40"/>
      <c r="AC30" s="38">
        <f t="shared" si="7"/>
        <v>4094.4</v>
      </c>
      <c r="AD30" s="40">
        <f>AD31+AD32++AD33+AD34+AD35</f>
        <v>0</v>
      </c>
      <c r="AE30" s="40"/>
      <c r="AF30" s="38">
        <f t="shared" si="10"/>
        <v>4094.4</v>
      </c>
      <c r="AG30" s="40">
        <f>AG31+AG32++AG33+AG34+AG35</f>
        <v>0</v>
      </c>
      <c r="AH30" s="40"/>
      <c r="AI30" s="38">
        <f t="shared" si="8"/>
        <v>4094.4</v>
      </c>
      <c r="AJ30" s="40">
        <f>AJ31+AJ32++AJ33+AJ34+AJ35</f>
        <v>0</v>
      </c>
      <c r="AK30" s="40"/>
      <c r="AL30" s="38">
        <f t="shared" si="9"/>
        <v>4094.4</v>
      </c>
      <c r="AM30" s="40">
        <f>AM31+AM32++AM33+AM34+AM35</f>
        <v>0</v>
      </c>
      <c r="AN30" s="40">
        <f>AN31+AN32++AN33+AN34+AN35</f>
        <v>0</v>
      </c>
      <c r="AO30" s="38">
        <f t="shared" si="13"/>
        <v>4094.4</v>
      </c>
    </row>
    <row r="31" spans="1:41">
      <c r="A31" s="236" t="s">
        <v>86</v>
      </c>
      <c r="B31" s="236"/>
      <c r="C31" s="236"/>
      <c r="D31" s="10"/>
      <c r="E31" s="183" t="s">
        <v>19</v>
      </c>
      <c r="F31" s="183"/>
      <c r="G31" s="183"/>
      <c r="H31" s="183"/>
      <c r="I31" s="57">
        <v>2900</v>
      </c>
      <c r="J31" s="9"/>
      <c r="K31" s="38">
        <f t="shared" si="0"/>
        <v>2900</v>
      </c>
      <c r="L31" s="9"/>
      <c r="M31" s="38">
        <f t="shared" si="1"/>
        <v>2900</v>
      </c>
      <c r="N31" s="9"/>
      <c r="O31" s="38">
        <f t="shared" si="2"/>
        <v>2900</v>
      </c>
      <c r="P31" s="9"/>
      <c r="Q31" s="38">
        <f t="shared" si="3"/>
        <v>2900</v>
      </c>
      <c r="R31" s="41"/>
      <c r="S31" s="41"/>
      <c r="T31" s="38">
        <f t="shared" si="4"/>
        <v>2900</v>
      </c>
      <c r="U31" s="41"/>
      <c r="V31" s="41"/>
      <c r="W31" s="38">
        <f t="shared" si="5"/>
        <v>2900</v>
      </c>
      <c r="X31" s="41"/>
      <c r="Y31" s="41"/>
      <c r="Z31" s="38">
        <f t="shared" si="6"/>
        <v>2900</v>
      </c>
      <c r="AA31" s="41"/>
      <c r="AB31" s="41"/>
      <c r="AC31" s="38">
        <f t="shared" si="7"/>
        <v>2900</v>
      </c>
      <c r="AD31" s="41"/>
      <c r="AE31" s="41"/>
      <c r="AF31" s="38">
        <f t="shared" si="10"/>
        <v>2900</v>
      </c>
      <c r="AG31" s="41"/>
      <c r="AH31" s="41"/>
      <c r="AI31" s="38">
        <f t="shared" si="8"/>
        <v>2900</v>
      </c>
      <c r="AJ31" s="41"/>
      <c r="AK31" s="41"/>
      <c r="AL31" s="38">
        <f t="shared" si="9"/>
        <v>2900</v>
      </c>
      <c r="AM31" s="41"/>
      <c r="AN31" s="41"/>
      <c r="AO31" s="38">
        <f t="shared" si="13"/>
        <v>2900</v>
      </c>
    </row>
    <row r="32" spans="1:41" ht="28.9" customHeight="1">
      <c r="A32" s="232" t="s">
        <v>53</v>
      </c>
      <c r="B32" s="232"/>
      <c r="C32" s="232"/>
      <c r="D32" s="10"/>
      <c r="E32" s="171" t="s">
        <v>51</v>
      </c>
      <c r="F32" s="171"/>
      <c r="G32" s="171"/>
      <c r="H32" s="171"/>
      <c r="I32" s="57">
        <v>998</v>
      </c>
      <c r="J32" s="9"/>
      <c r="K32" s="38">
        <f t="shared" si="0"/>
        <v>998</v>
      </c>
      <c r="L32" s="9"/>
      <c r="M32" s="38">
        <f t="shared" si="1"/>
        <v>998</v>
      </c>
      <c r="N32" s="9"/>
      <c r="O32" s="38">
        <f t="shared" si="2"/>
        <v>998</v>
      </c>
      <c r="P32" s="9"/>
      <c r="Q32" s="38">
        <f t="shared" si="3"/>
        <v>998</v>
      </c>
      <c r="R32" s="41"/>
      <c r="S32" s="41"/>
      <c r="T32" s="38">
        <f t="shared" si="4"/>
        <v>998</v>
      </c>
      <c r="U32" s="41"/>
      <c r="V32" s="41"/>
      <c r="W32" s="38">
        <f t="shared" si="5"/>
        <v>998</v>
      </c>
      <c r="X32" s="41"/>
      <c r="Y32" s="41"/>
      <c r="Z32" s="38">
        <f t="shared" si="6"/>
        <v>998</v>
      </c>
      <c r="AA32" s="41"/>
      <c r="AB32" s="41"/>
      <c r="AC32" s="38">
        <f t="shared" si="7"/>
        <v>998</v>
      </c>
      <c r="AD32" s="41"/>
      <c r="AE32" s="41"/>
      <c r="AF32" s="38">
        <f t="shared" si="10"/>
        <v>998</v>
      </c>
      <c r="AG32" s="41"/>
      <c r="AH32" s="41"/>
      <c r="AI32" s="38">
        <f t="shared" si="8"/>
        <v>998</v>
      </c>
      <c r="AJ32" s="41"/>
      <c r="AK32" s="41"/>
      <c r="AL32" s="38">
        <f t="shared" si="9"/>
        <v>998</v>
      </c>
      <c r="AM32" s="41"/>
      <c r="AN32" s="41"/>
      <c r="AO32" s="38">
        <f t="shared" si="13"/>
        <v>998</v>
      </c>
    </row>
    <row r="33" spans="1:44" ht="28.9" customHeight="1">
      <c r="A33" s="247" t="s">
        <v>107</v>
      </c>
      <c r="B33" s="248"/>
      <c r="C33" s="249"/>
      <c r="D33" s="65"/>
      <c r="E33" s="171" t="s">
        <v>51</v>
      </c>
      <c r="F33" s="171"/>
      <c r="G33" s="171"/>
      <c r="H33" s="171"/>
      <c r="I33" s="57">
        <v>138.1</v>
      </c>
      <c r="J33" s="9"/>
      <c r="K33" s="38">
        <f t="shared" si="0"/>
        <v>138.1</v>
      </c>
      <c r="L33" s="9"/>
      <c r="M33" s="38">
        <f t="shared" si="1"/>
        <v>138.1</v>
      </c>
      <c r="N33" s="9"/>
      <c r="O33" s="38">
        <f t="shared" si="2"/>
        <v>138.1</v>
      </c>
      <c r="P33" s="9"/>
      <c r="Q33" s="38">
        <f t="shared" si="3"/>
        <v>138.1</v>
      </c>
      <c r="R33" s="41"/>
      <c r="S33" s="41"/>
      <c r="T33" s="38">
        <f t="shared" si="4"/>
        <v>138.1</v>
      </c>
      <c r="U33" s="41"/>
      <c r="V33" s="41"/>
      <c r="W33" s="38">
        <f t="shared" si="5"/>
        <v>138.1</v>
      </c>
      <c r="X33" s="41"/>
      <c r="Y33" s="41"/>
      <c r="Z33" s="38">
        <f t="shared" si="6"/>
        <v>138.1</v>
      </c>
      <c r="AA33" s="41"/>
      <c r="AB33" s="41"/>
      <c r="AC33" s="38">
        <f t="shared" si="7"/>
        <v>138.1</v>
      </c>
      <c r="AD33" s="41"/>
      <c r="AE33" s="41"/>
      <c r="AF33" s="38">
        <f t="shared" si="10"/>
        <v>138.1</v>
      </c>
      <c r="AG33" s="41"/>
      <c r="AH33" s="41"/>
      <c r="AI33" s="38">
        <f t="shared" si="8"/>
        <v>138.1</v>
      </c>
      <c r="AJ33" s="41"/>
      <c r="AK33" s="41"/>
      <c r="AL33" s="38">
        <f t="shared" si="9"/>
        <v>138.1</v>
      </c>
      <c r="AM33" s="41"/>
      <c r="AN33" s="41"/>
      <c r="AO33" s="38">
        <f t="shared" si="13"/>
        <v>138.1</v>
      </c>
    </row>
    <row r="34" spans="1:44" ht="43.9" hidden="1" customHeight="1">
      <c r="A34" s="232" t="s">
        <v>154</v>
      </c>
      <c r="B34" s="232"/>
      <c r="C34" s="232"/>
      <c r="D34" s="79"/>
      <c r="E34" s="149" t="s">
        <v>155</v>
      </c>
      <c r="F34" s="150"/>
      <c r="G34" s="150"/>
      <c r="H34" s="151"/>
      <c r="I34" s="57"/>
      <c r="J34" s="9"/>
      <c r="K34" s="38">
        <f t="shared" si="0"/>
        <v>0</v>
      </c>
      <c r="L34" s="9"/>
      <c r="M34" s="38">
        <f t="shared" si="1"/>
        <v>0</v>
      </c>
      <c r="N34" s="9"/>
      <c r="O34" s="38">
        <f t="shared" si="2"/>
        <v>0</v>
      </c>
      <c r="P34" s="9"/>
      <c r="Q34" s="38">
        <f t="shared" si="3"/>
        <v>0</v>
      </c>
      <c r="R34" s="41"/>
      <c r="S34" s="41"/>
      <c r="T34" s="38">
        <f t="shared" si="4"/>
        <v>0</v>
      </c>
      <c r="U34" s="41"/>
      <c r="V34" s="41"/>
      <c r="W34" s="38">
        <f t="shared" si="5"/>
        <v>0</v>
      </c>
      <c r="X34" s="41"/>
      <c r="Y34" s="41"/>
      <c r="Z34" s="38">
        <f t="shared" si="6"/>
        <v>0</v>
      </c>
      <c r="AA34" s="41"/>
      <c r="AB34" s="41"/>
      <c r="AC34" s="38">
        <f t="shared" si="7"/>
        <v>0</v>
      </c>
      <c r="AD34" s="41"/>
      <c r="AE34" s="41"/>
      <c r="AF34" s="38">
        <f t="shared" si="10"/>
        <v>0</v>
      </c>
      <c r="AG34" s="41"/>
      <c r="AH34" s="41"/>
      <c r="AI34" s="38">
        <f t="shared" si="8"/>
        <v>0</v>
      </c>
      <c r="AJ34" s="41"/>
      <c r="AK34" s="41"/>
      <c r="AL34" s="38">
        <f t="shared" si="9"/>
        <v>0</v>
      </c>
      <c r="AM34" s="41"/>
      <c r="AN34" s="41"/>
      <c r="AO34" s="38">
        <f t="shared" si="13"/>
        <v>0</v>
      </c>
    </row>
    <row r="35" spans="1:44" ht="21.75" customHeight="1">
      <c r="A35" s="232" t="s">
        <v>54</v>
      </c>
      <c r="B35" s="232"/>
      <c r="C35" s="232"/>
      <c r="D35" s="10"/>
      <c r="E35" s="171" t="s">
        <v>52</v>
      </c>
      <c r="F35" s="171"/>
      <c r="G35" s="171"/>
      <c r="H35" s="171"/>
      <c r="I35" s="57">
        <v>58.3</v>
      </c>
      <c r="J35" s="9"/>
      <c r="K35" s="38">
        <f t="shared" si="0"/>
        <v>58.3</v>
      </c>
      <c r="L35" s="9"/>
      <c r="M35" s="38">
        <f t="shared" si="1"/>
        <v>58.3</v>
      </c>
      <c r="N35" s="9"/>
      <c r="O35" s="38">
        <f t="shared" si="2"/>
        <v>58.3</v>
      </c>
      <c r="P35" s="9"/>
      <c r="Q35" s="38">
        <f t="shared" si="3"/>
        <v>58.3</v>
      </c>
      <c r="R35" s="41"/>
      <c r="S35" s="41"/>
      <c r="T35" s="38">
        <f t="shared" si="4"/>
        <v>58.3</v>
      </c>
      <c r="U35" s="41"/>
      <c r="V35" s="41"/>
      <c r="W35" s="38">
        <f t="shared" si="5"/>
        <v>58.3</v>
      </c>
      <c r="X35" s="41"/>
      <c r="Y35" s="41"/>
      <c r="Z35" s="38">
        <f t="shared" si="6"/>
        <v>58.3</v>
      </c>
      <c r="AA35" s="41"/>
      <c r="AB35" s="41"/>
      <c r="AC35" s="38">
        <f t="shared" si="7"/>
        <v>58.3</v>
      </c>
      <c r="AD35" s="41"/>
      <c r="AE35" s="41"/>
      <c r="AF35" s="38">
        <f t="shared" si="10"/>
        <v>58.3</v>
      </c>
      <c r="AG35" s="41"/>
      <c r="AH35" s="41"/>
      <c r="AI35" s="38">
        <f t="shared" si="8"/>
        <v>58.3</v>
      </c>
      <c r="AJ35" s="41"/>
      <c r="AK35" s="41"/>
      <c r="AL35" s="38">
        <f t="shared" si="9"/>
        <v>58.3</v>
      </c>
      <c r="AM35" s="41"/>
      <c r="AN35" s="41"/>
      <c r="AO35" s="38">
        <f t="shared" si="13"/>
        <v>58.3</v>
      </c>
    </row>
    <row r="36" spans="1:44" ht="17.25" customHeight="1">
      <c r="A36" s="165" t="s">
        <v>20</v>
      </c>
      <c r="B36" s="165"/>
      <c r="C36" s="165"/>
      <c r="D36" s="10"/>
      <c r="E36" s="163" t="s">
        <v>21</v>
      </c>
      <c r="F36" s="163"/>
      <c r="G36" s="163"/>
      <c r="H36" s="163"/>
      <c r="I36" s="40">
        <f>I37</f>
        <v>25</v>
      </c>
      <c r="J36" s="5">
        <f>J37</f>
        <v>0</v>
      </c>
      <c r="K36" s="38">
        <f t="shared" si="0"/>
        <v>25</v>
      </c>
      <c r="L36" s="5">
        <f>L37</f>
        <v>0</v>
      </c>
      <c r="M36" s="38">
        <f t="shared" si="1"/>
        <v>25</v>
      </c>
      <c r="N36" s="5">
        <f>N37</f>
        <v>0</v>
      </c>
      <c r="O36" s="38">
        <f t="shared" si="2"/>
        <v>25</v>
      </c>
      <c r="P36" s="5">
        <f>P37</f>
        <v>0</v>
      </c>
      <c r="Q36" s="38">
        <f t="shared" si="3"/>
        <v>25</v>
      </c>
      <c r="R36" s="40">
        <f>R37</f>
        <v>0</v>
      </c>
      <c r="S36" s="40">
        <f>S37</f>
        <v>0</v>
      </c>
      <c r="T36" s="38">
        <f t="shared" si="4"/>
        <v>25</v>
      </c>
      <c r="U36" s="40">
        <f>U37</f>
        <v>0</v>
      </c>
      <c r="V36" s="40"/>
      <c r="W36" s="38">
        <f t="shared" si="5"/>
        <v>25</v>
      </c>
      <c r="X36" s="40">
        <f>X37</f>
        <v>0</v>
      </c>
      <c r="Y36" s="40"/>
      <c r="Z36" s="38">
        <f t="shared" si="6"/>
        <v>25</v>
      </c>
      <c r="AA36" s="40">
        <f>AA37</f>
        <v>0</v>
      </c>
      <c r="AB36" s="40"/>
      <c r="AC36" s="38">
        <f t="shared" si="7"/>
        <v>25</v>
      </c>
      <c r="AD36" s="40">
        <f>AD37</f>
        <v>0</v>
      </c>
      <c r="AE36" s="40"/>
      <c r="AF36" s="38">
        <f t="shared" si="10"/>
        <v>25</v>
      </c>
      <c r="AG36" s="40">
        <f>AG37</f>
        <v>0</v>
      </c>
      <c r="AH36" s="40"/>
      <c r="AI36" s="38">
        <f t="shared" si="8"/>
        <v>25</v>
      </c>
      <c r="AJ36" s="40">
        <f>AJ37</f>
        <v>0</v>
      </c>
      <c r="AK36" s="40"/>
      <c r="AL36" s="38">
        <f t="shared" si="9"/>
        <v>25</v>
      </c>
      <c r="AM36" s="40">
        <f>AM37</f>
        <v>0</v>
      </c>
      <c r="AN36" s="40">
        <f>AN37</f>
        <v>0</v>
      </c>
      <c r="AO36" s="38">
        <f t="shared" si="13"/>
        <v>25</v>
      </c>
    </row>
    <row r="37" spans="1:44" ht="21.75" customHeight="1">
      <c r="A37" s="232" t="s">
        <v>22</v>
      </c>
      <c r="B37" s="232"/>
      <c r="C37" s="232"/>
      <c r="D37" s="10"/>
      <c r="E37" s="171" t="s">
        <v>23</v>
      </c>
      <c r="F37" s="171"/>
      <c r="G37" s="171"/>
      <c r="H37" s="171"/>
      <c r="I37" s="41">
        <v>25</v>
      </c>
      <c r="J37" s="9"/>
      <c r="K37" s="38">
        <f t="shared" si="0"/>
        <v>25</v>
      </c>
      <c r="L37" s="9"/>
      <c r="M37" s="38">
        <f t="shared" si="1"/>
        <v>25</v>
      </c>
      <c r="N37" s="9"/>
      <c r="O37" s="38">
        <f t="shared" si="2"/>
        <v>25</v>
      </c>
      <c r="P37" s="9"/>
      <c r="Q37" s="38">
        <f t="shared" si="3"/>
        <v>25</v>
      </c>
      <c r="R37" s="41"/>
      <c r="S37" s="41"/>
      <c r="T37" s="38">
        <f t="shared" si="4"/>
        <v>25</v>
      </c>
      <c r="U37" s="41"/>
      <c r="V37" s="41"/>
      <c r="W37" s="38">
        <f t="shared" si="5"/>
        <v>25</v>
      </c>
      <c r="X37" s="41"/>
      <c r="Y37" s="41"/>
      <c r="Z37" s="38">
        <f t="shared" si="6"/>
        <v>25</v>
      </c>
      <c r="AA37" s="41"/>
      <c r="AB37" s="41"/>
      <c r="AC37" s="38">
        <f t="shared" si="7"/>
        <v>25</v>
      </c>
      <c r="AD37" s="41"/>
      <c r="AE37" s="41"/>
      <c r="AF37" s="38">
        <f t="shared" si="10"/>
        <v>25</v>
      </c>
      <c r="AG37" s="41"/>
      <c r="AH37" s="41"/>
      <c r="AI37" s="38">
        <f t="shared" si="8"/>
        <v>25</v>
      </c>
      <c r="AJ37" s="41"/>
      <c r="AK37" s="41"/>
      <c r="AL37" s="38">
        <f t="shared" si="9"/>
        <v>25</v>
      </c>
      <c r="AM37" s="41"/>
      <c r="AN37" s="41"/>
      <c r="AO37" s="38">
        <f t="shared" si="13"/>
        <v>25</v>
      </c>
    </row>
    <row r="38" spans="1:44" ht="32.25" customHeight="1">
      <c r="A38" s="165" t="s">
        <v>37</v>
      </c>
      <c r="B38" s="165"/>
      <c r="C38" s="165"/>
      <c r="D38" s="10"/>
      <c r="E38" s="163" t="s">
        <v>40</v>
      </c>
      <c r="F38" s="163"/>
      <c r="G38" s="163"/>
      <c r="H38" s="163"/>
      <c r="I38" s="39">
        <f>I39+I40+I41+I42+I43+I44+I45</f>
        <v>12284.5</v>
      </c>
      <c r="J38" s="3">
        <f>J39+J40+J42+J44</f>
        <v>0</v>
      </c>
      <c r="K38" s="38">
        <f t="shared" si="0"/>
        <v>12284.5</v>
      </c>
      <c r="L38" s="3">
        <f>L39+L40+L42+L44</f>
        <v>0</v>
      </c>
      <c r="M38" s="38">
        <f t="shared" si="1"/>
        <v>12284.5</v>
      </c>
      <c r="N38" s="3">
        <f>N39+N40+N41+N42+N43+N44+N45</f>
        <v>0</v>
      </c>
      <c r="O38" s="38">
        <f t="shared" si="2"/>
        <v>12284.5</v>
      </c>
      <c r="P38" s="3">
        <f>P39+P40+P42+P44</f>
        <v>0</v>
      </c>
      <c r="Q38" s="38">
        <f t="shared" si="3"/>
        <v>12284.5</v>
      </c>
      <c r="R38" s="39">
        <f>R39+R40+R42+R44</f>
        <v>0</v>
      </c>
      <c r="S38" s="39">
        <f>S39+S40+S42+S44</f>
        <v>0</v>
      </c>
      <c r="T38" s="38">
        <f t="shared" si="4"/>
        <v>12284.5</v>
      </c>
      <c r="U38" s="39">
        <f>U39+U40+U41+U42+U43+U44+U45</f>
        <v>0</v>
      </c>
      <c r="V38" s="39"/>
      <c r="W38" s="38">
        <f t="shared" si="5"/>
        <v>12284.5</v>
      </c>
      <c r="X38" s="39">
        <f>X39+X40+X41+X42+X43+X44+X45</f>
        <v>0</v>
      </c>
      <c r="Y38" s="39"/>
      <c r="Z38" s="38">
        <f t="shared" si="6"/>
        <v>12284.5</v>
      </c>
      <c r="AA38" s="39">
        <f>AA39+AA40+AA41+AA42+AA43+AA44+AA45</f>
        <v>0</v>
      </c>
      <c r="AB38" s="39"/>
      <c r="AC38" s="38">
        <f t="shared" si="7"/>
        <v>12284.5</v>
      </c>
      <c r="AD38" s="39">
        <f>AD39+AD40+AD41+AD42+AD43+AD44+AD45</f>
        <v>0</v>
      </c>
      <c r="AE38" s="39"/>
      <c r="AF38" s="38">
        <f t="shared" si="10"/>
        <v>12284.5</v>
      </c>
      <c r="AG38" s="39">
        <f>AG39+AG40+AG41+AG42+AG43+AG44+AG45</f>
        <v>0</v>
      </c>
      <c r="AH38" s="39"/>
      <c r="AI38" s="38">
        <f t="shared" si="8"/>
        <v>12284.5</v>
      </c>
      <c r="AJ38" s="39">
        <f>AJ39+AJ40+AJ41+AJ42+AJ43+AJ44+AJ45</f>
        <v>0</v>
      </c>
      <c r="AK38" s="39"/>
      <c r="AL38" s="38">
        <f t="shared" si="9"/>
        <v>12284.5</v>
      </c>
      <c r="AM38" s="39">
        <f>AM39+AM40+AM41+AM42+AM43+AM44+AM45</f>
        <v>0</v>
      </c>
      <c r="AN38" s="39">
        <f>AN39+AN40+AN41+AN42+AN43+AN44+AN45</f>
        <v>0</v>
      </c>
      <c r="AO38" s="38">
        <f t="shared" si="13"/>
        <v>12284.5</v>
      </c>
    </row>
    <row r="39" spans="1:44" ht="50.25" customHeight="1">
      <c r="A39" s="232" t="s">
        <v>38</v>
      </c>
      <c r="B39" s="232"/>
      <c r="C39" s="232"/>
      <c r="D39" s="10"/>
      <c r="E39" s="246" t="s">
        <v>67</v>
      </c>
      <c r="F39" s="246"/>
      <c r="G39" s="246"/>
      <c r="H39" s="246"/>
      <c r="I39" s="57">
        <v>11286.5</v>
      </c>
      <c r="J39" s="9"/>
      <c r="K39" s="38">
        <f t="shared" si="0"/>
        <v>11286.5</v>
      </c>
      <c r="L39" s="9"/>
      <c r="M39" s="38">
        <f t="shared" si="1"/>
        <v>11286.5</v>
      </c>
      <c r="N39" s="9"/>
      <c r="O39" s="38">
        <f t="shared" si="2"/>
        <v>11286.5</v>
      </c>
      <c r="P39" s="4"/>
      <c r="Q39" s="38">
        <f t="shared" si="3"/>
        <v>11286.5</v>
      </c>
      <c r="R39" s="41"/>
      <c r="S39" s="41"/>
      <c r="T39" s="38">
        <f t="shared" si="4"/>
        <v>11286.5</v>
      </c>
      <c r="U39" s="41"/>
      <c r="V39" s="41"/>
      <c r="W39" s="38">
        <f t="shared" si="5"/>
        <v>11286.5</v>
      </c>
      <c r="X39" s="41"/>
      <c r="Y39" s="41"/>
      <c r="Z39" s="38">
        <f t="shared" si="6"/>
        <v>11286.5</v>
      </c>
      <c r="AA39" s="41"/>
      <c r="AB39" s="41"/>
      <c r="AC39" s="38">
        <f t="shared" si="7"/>
        <v>11286.5</v>
      </c>
      <c r="AD39" s="41"/>
      <c r="AE39" s="41"/>
      <c r="AF39" s="38">
        <f t="shared" si="10"/>
        <v>11286.5</v>
      </c>
      <c r="AG39" s="41"/>
      <c r="AH39" s="41"/>
      <c r="AI39" s="38">
        <f t="shared" si="8"/>
        <v>11286.5</v>
      </c>
      <c r="AJ39" s="41"/>
      <c r="AK39" s="41"/>
      <c r="AL39" s="38">
        <f t="shared" si="9"/>
        <v>11286.5</v>
      </c>
      <c r="AM39" s="41"/>
      <c r="AN39" s="41"/>
      <c r="AO39" s="38">
        <f t="shared" si="13"/>
        <v>11286.5</v>
      </c>
      <c r="AP39">
        <v>7365.6</v>
      </c>
      <c r="AQ39">
        <v>3920.9</v>
      </c>
      <c r="AR39">
        <f>AP39+AQ39</f>
        <v>11286.5</v>
      </c>
    </row>
    <row r="40" spans="1:44" ht="45.75" customHeight="1">
      <c r="A40" s="232" t="s">
        <v>141</v>
      </c>
      <c r="B40" s="232"/>
      <c r="C40" s="232"/>
      <c r="D40" s="10"/>
      <c r="E40" s="246" t="s">
        <v>142</v>
      </c>
      <c r="F40" s="246"/>
      <c r="G40" s="246"/>
      <c r="H40" s="246"/>
      <c r="I40" s="57">
        <v>320</v>
      </c>
      <c r="J40" s="9"/>
      <c r="K40" s="38">
        <f t="shared" si="0"/>
        <v>320</v>
      </c>
      <c r="L40" s="9"/>
      <c r="M40" s="38">
        <f t="shared" si="1"/>
        <v>320</v>
      </c>
      <c r="N40" s="9"/>
      <c r="O40" s="38">
        <f t="shared" si="2"/>
        <v>320</v>
      </c>
      <c r="P40" s="4"/>
      <c r="Q40" s="38">
        <f t="shared" si="3"/>
        <v>320</v>
      </c>
      <c r="R40" s="41"/>
      <c r="S40" s="38"/>
      <c r="T40" s="38">
        <f t="shared" si="4"/>
        <v>320</v>
      </c>
      <c r="U40" s="41"/>
      <c r="V40" s="41"/>
      <c r="W40" s="38">
        <f t="shared" si="5"/>
        <v>320</v>
      </c>
      <c r="X40" s="41"/>
      <c r="Y40" s="41"/>
      <c r="Z40" s="38">
        <f t="shared" si="6"/>
        <v>320</v>
      </c>
      <c r="AA40" s="41"/>
      <c r="AB40" s="41"/>
      <c r="AC40" s="38">
        <f t="shared" si="7"/>
        <v>320</v>
      </c>
      <c r="AD40" s="41"/>
      <c r="AE40" s="41"/>
      <c r="AF40" s="38">
        <f t="shared" si="10"/>
        <v>320</v>
      </c>
      <c r="AG40" s="41"/>
      <c r="AH40" s="41"/>
      <c r="AI40" s="38">
        <f t="shared" si="8"/>
        <v>320</v>
      </c>
      <c r="AJ40" s="41"/>
      <c r="AK40" s="41"/>
      <c r="AL40" s="38">
        <f t="shared" si="9"/>
        <v>320</v>
      </c>
      <c r="AM40" s="41"/>
      <c r="AN40" s="41"/>
      <c r="AO40" s="38">
        <f t="shared" si="13"/>
        <v>320</v>
      </c>
    </row>
    <row r="41" spans="1:44" s="74" customFormat="1" ht="45.75" hidden="1" customHeight="1">
      <c r="A41" s="172" t="s">
        <v>150</v>
      </c>
      <c r="B41" s="172"/>
      <c r="C41" s="172"/>
      <c r="D41" s="76"/>
      <c r="E41" s="173" t="s">
        <v>149</v>
      </c>
      <c r="F41" s="173"/>
      <c r="G41" s="173"/>
      <c r="H41" s="173"/>
      <c r="I41" s="57"/>
      <c r="J41" s="77"/>
      <c r="K41" s="38">
        <f t="shared" si="0"/>
        <v>0</v>
      </c>
      <c r="L41" s="77"/>
      <c r="M41" s="38">
        <f t="shared" si="1"/>
        <v>0</v>
      </c>
      <c r="N41" s="77"/>
      <c r="O41" s="57">
        <f t="shared" si="2"/>
        <v>0</v>
      </c>
      <c r="P41" s="77"/>
      <c r="Q41" s="38">
        <f t="shared" si="3"/>
        <v>0</v>
      </c>
      <c r="R41" s="78"/>
      <c r="S41" s="57"/>
      <c r="T41" s="38">
        <f t="shared" si="4"/>
        <v>0</v>
      </c>
      <c r="U41" s="78"/>
      <c r="V41" s="78"/>
      <c r="W41" s="38">
        <f t="shared" si="5"/>
        <v>0</v>
      </c>
      <c r="X41" s="78"/>
      <c r="Y41" s="78"/>
      <c r="Z41" s="38">
        <f t="shared" si="6"/>
        <v>0</v>
      </c>
      <c r="AA41" s="78"/>
      <c r="AB41" s="78"/>
      <c r="AC41" s="38">
        <f t="shared" si="7"/>
        <v>0</v>
      </c>
      <c r="AD41" s="78"/>
      <c r="AE41" s="78"/>
      <c r="AF41" s="38">
        <f t="shared" si="10"/>
        <v>0</v>
      </c>
      <c r="AG41" s="78"/>
      <c r="AH41" s="78"/>
      <c r="AI41" s="38">
        <f t="shared" si="8"/>
        <v>0</v>
      </c>
      <c r="AJ41" s="78"/>
      <c r="AK41" s="78"/>
      <c r="AL41" s="38">
        <f t="shared" si="9"/>
        <v>0</v>
      </c>
      <c r="AM41" s="78"/>
      <c r="AN41" s="78"/>
      <c r="AO41" s="38">
        <f t="shared" si="13"/>
        <v>0</v>
      </c>
    </row>
    <row r="42" spans="1:44" ht="32.450000000000003" hidden="1" customHeight="1">
      <c r="A42" s="232" t="s">
        <v>39</v>
      </c>
      <c r="B42" s="232"/>
      <c r="C42" s="232"/>
      <c r="D42" s="10"/>
      <c r="E42" s="171" t="s">
        <v>44</v>
      </c>
      <c r="F42" s="171"/>
      <c r="G42" s="171"/>
      <c r="H42" s="171"/>
      <c r="I42" s="57">
        <v>0</v>
      </c>
      <c r="J42" s="9"/>
      <c r="K42" s="38">
        <f t="shared" si="0"/>
        <v>0</v>
      </c>
      <c r="L42" s="9"/>
      <c r="M42" s="38">
        <f t="shared" si="1"/>
        <v>0</v>
      </c>
      <c r="N42" s="9"/>
      <c r="O42" s="38">
        <f t="shared" si="2"/>
        <v>0</v>
      </c>
      <c r="P42" s="9"/>
      <c r="Q42" s="38">
        <f t="shared" si="3"/>
        <v>0</v>
      </c>
      <c r="R42" s="41"/>
      <c r="S42" s="41"/>
      <c r="T42" s="38">
        <f t="shared" si="4"/>
        <v>0</v>
      </c>
      <c r="U42" s="41"/>
      <c r="V42" s="41"/>
      <c r="W42" s="38">
        <f t="shared" si="5"/>
        <v>0</v>
      </c>
      <c r="X42" s="41"/>
      <c r="Y42" s="41"/>
      <c r="Z42" s="38">
        <f t="shared" si="6"/>
        <v>0</v>
      </c>
      <c r="AA42" s="41"/>
      <c r="AB42" s="41"/>
      <c r="AC42" s="38">
        <f t="shared" si="7"/>
        <v>0</v>
      </c>
      <c r="AD42" s="41"/>
      <c r="AE42" s="41"/>
      <c r="AF42" s="38">
        <f t="shared" si="10"/>
        <v>0</v>
      </c>
      <c r="AG42" s="41"/>
      <c r="AH42" s="41"/>
      <c r="AI42" s="38">
        <f t="shared" si="8"/>
        <v>0</v>
      </c>
      <c r="AJ42" s="41"/>
      <c r="AK42" s="41"/>
      <c r="AL42" s="38">
        <f t="shared" si="9"/>
        <v>0</v>
      </c>
      <c r="AM42" s="41"/>
      <c r="AN42" s="41"/>
      <c r="AO42" s="38">
        <f t="shared" si="13"/>
        <v>0</v>
      </c>
    </row>
    <row r="43" spans="1:44" ht="30" hidden="1" customHeight="1">
      <c r="A43" s="232" t="s">
        <v>74</v>
      </c>
      <c r="B43" s="232"/>
      <c r="C43" s="232"/>
      <c r="D43" s="10"/>
      <c r="E43" s="171" t="s">
        <v>44</v>
      </c>
      <c r="F43" s="171"/>
      <c r="G43" s="171"/>
      <c r="H43" s="171"/>
      <c r="I43" s="50">
        <v>0</v>
      </c>
      <c r="J43" s="9"/>
      <c r="K43" s="38">
        <f t="shared" si="0"/>
        <v>0</v>
      </c>
      <c r="L43" s="9"/>
      <c r="M43" s="38">
        <f t="shared" si="1"/>
        <v>0</v>
      </c>
      <c r="N43" s="9"/>
      <c r="O43" s="38">
        <f t="shared" si="2"/>
        <v>0</v>
      </c>
      <c r="P43" s="9"/>
      <c r="Q43" s="38">
        <f t="shared" si="3"/>
        <v>0</v>
      </c>
      <c r="R43" s="41"/>
      <c r="S43" s="41"/>
      <c r="T43" s="38">
        <f t="shared" si="4"/>
        <v>0</v>
      </c>
      <c r="U43" s="41"/>
      <c r="V43" s="41"/>
      <c r="W43" s="38">
        <f t="shared" si="5"/>
        <v>0</v>
      </c>
      <c r="X43" s="41"/>
      <c r="Y43" s="41"/>
      <c r="Z43" s="38">
        <f t="shared" si="6"/>
        <v>0</v>
      </c>
      <c r="AA43" s="41"/>
      <c r="AB43" s="41"/>
      <c r="AC43" s="38">
        <f t="shared" si="7"/>
        <v>0</v>
      </c>
      <c r="AD43" s="41"/>
      <c r="AE43" s="41"/>
      <c r="AF43" s="38">
        <f t="shared" si="10"/>
        <v>0</v>
      </c>
      <c r="AG43" s="41"/>
      <c r="AH43" s="41"/>
      <c r="AI43" s="38">
        <f t="shared" si="8"/>
        <v>0</v>
      </c>
      <c r="AJ43" s="41"/>
      <c r="AK43" s="41"/>
      <c r="AL43" s="38">
        <f t="shared" si="9"/>
        <v>0</v>
      </c>
      <c r="AM43" s="41"/>
      <c r="AN43" s="41"/>
      <c r="AO43" s="38">
        <f t="shared" si="13"/>
        <v>0</v>
      </c>
    </row>
    <row r="44" spans="1:44" ht="42.75" customHeight="1">
      <c r="A44" s="165" t="s">
        <v>49</v>
      </c>
      <c r="B44" s="165"/>
      <c r="C44" s="165"/>
      <c r="D44" s="10"/>
      <c r="E44" s="171" t="s">
        <v>50</v>
      </c>
      <c r="F44" s="171"/>
      <c r="G44" s="171"/>
      <c r="H44" s="171"/>
      <c r="I44" s="45">
        <v>360</v>
      </c>
      <c r="J44" s="3"/>
      <c r="K44" s="38">
        <f t="shared" si="0"/>
        <v>360</v>
      </c>
      <c r="L44" s="3"/>
      <c r="M44" s="38">
        <f t="shared" si="1"/>
        <v>360</v>
      </c>
      <c r="N44" s="3"/>
      <c r="O44" s="38">
        <f t="shared" si="2"/>
        <v>360</v>
      </c>
      <c r="P44" s="3"/>
      <c r="Q44" s="38">
        <f t="shared" si="3"/>
        <v>360</v>
      </c>
      <c r="R44" s="39"/>
      <c r="S44" s="39"/>
      <c r="T44" s="38">
        <f t="shared" si="4"/>
        <v>360</v>
      </c>
      <c r="U44" s="39"/>
      <c r="V44" s="39"/>
      <c r="W44" s="38">
        <f t="shared" si="5"/>
        <v>360</v>
      </c>
      <c r="X44" s="39"/>
      <c r="Y44" s="39"/>
      <c r="Z44" s="38">
        <f t="shared" si="6"/>
        <v>360</v>
      </c>
      <c r="AA44" s="39"/>
      <c r="AB44" s="39"/>
      <c r="AC44" s="38">
        <f t="shared" si="7"/>
        <v>360</v>
      </c>
      <c r="AD44" s="39"/>
      <c r="AE44" s="39"/>
      <c r="AF44" s="38">
        <f t="shared" si="10"/>
        <v>360</v>
      </c>
      <c r="AG44" s="39"/>
      <c r="AH44" s="39"/>
      <c r="AI44" s="38">
        <f t="shared" si="8"/>
        <v>360</v>
      </c>
      <c r="AJ44" s="39"/>
      <c r="AK44" s="39"/>
      <c r="AL44" s="38">
        <f t="shared" si="9"/>
        <v>360</v>
      </c>
      <c r="AM44" s="39"/>
      <c r="AN44" s="39"/>
      <c r="AO44" s="38">
        <f t="shared" si="13"/>
        <v>360</v>
      </c>
    </row>
    <row r="45" spans="1:44" ht="41.25" customHeight="1">
      <c r="A45" s="165" t="s">
        <v>108</v>
      </c>
      <c r="B45" s="165"/>
      <c r="C45" s="165"/>
      <c r="D45" s="65"/>
      <c r="E45" s="171" t="s">
        <v>50</v>
      </c>
      <c r="F45" s="171"/>
      <c r="G45" s="171"/>
      <c r="H45" s="171"/>
      <c r="I45" s="45">
        <v>318</v>
      </c>
      <c r="J45" s="3"/>
      <c r="K45" s="38">
        <f t="shared" si="0"/>
        <v>318</v>
      </c>
      <c r="L45" s="3"/>
      <c r="M45" s="38">
        <f t="shared" si="1"/>
        <v>318</v>
      </c>
      <c r="N45" s="3"/>
      <c r="O45" s="38">
        <f t="shared" si="2"/>
        <v>318</v>
      </c>
      <c r="P45" s="3"/>
      <c r="Q45" s="38">
        <f t="shared" si="3"/>
        <v>318</v>
      </c>
      <c r="R45" s="39"/>
      <c r="S45" s="39"/>
      <c r="T45" s="38">
        <f t="shared" si="4"/>
        <v>318</v>
      </c>
      <c r="U45" s="39"/>
      <c r="V45" s="39"/>
      <c r="W45" s="38">
        <f t="shared" si="5"/>
        <v>318</v>
      </c>
      <c r="X45" s="39"/>
      <c r="Y45" s="39"/>
      <c r="Z45" s="38">
        <f t="shared" si="6"/>
        <v>318</v>
      </c>
      <c r="AA45" s="39"/>
      <c r="AB45" s="39"/>
      <c r="AC45" s="38">
        <f t="shared" si="7"/>
        <v>318</v>
      </c>
      <c r="AD45" s="39"/>
      <c r="AE45" s="39"/>
      <c r="AF45" s="38">
        <f t="shared" si="10"/>
        <v>318</v>
      </c>
      <c r="AG45" s="39"/>
      <c r="AH45" s="39"/>
      <c r="AI45" s="38">
        <f t="shared" si="8"/>
        <v>318</v>
      </c>
      <c r="AJ45" s="39"/>
      <c r="AK45" s="39"/>
      <c r="AL45" s="38">
        <f t="shared" si="9"/>
        <v>318</v>
      </c>
      <c r="AM45" s="39"/>
      <c r="AN45" s="39"/>
      <c r="AO45" s="38">
        <f t="shared" si="13"/>
        <v>318</v>
      </c>
    </row>
    <row r="46" spans="1:44" ht="28.9" hidden="1" customHeight="1">
      <c r="A46" s="167" t="s">
        <v>68</v>
      </c>
      <c r="B46" s="167"/>
      <c r="C46" s="167"/>
      <c r="D46" s="10"/>
      <c r="E46" s="163" t="s">
        <v>69</v>
      </c>
      <c r="F46" s="163"/>
      <c r="G46" s="163"/>
      <c r="H46" s="163"/>
      <c r="I46" s="45">
        <v>0</v>
      </c>
      <c r="J46" s="3"/>
      <c r="K46" s="38">
        <f t="shared" si="0"/>
        <v>0</v>
      </c>
      <c r="L46" s="3"/>
      <c r="M46" s="38">
        <f t="shared" si="1"/>
        <v>0</v>
      </c>
      <c r="N46" s="3"/>
      <c r="O46" s="38">
        <f t="shared" si="2"/>
        <v>0</v>
      </c>
      <c r="P46" s="3"/>
      <c r="Q46" s="38">
        <f t="shared" si="3"/>
        <v>0</v>
      </c>
      <c r="R46" s="39"/>
      <c r="S46" s="39"/>
      <c r="T46" s="38">
        <f t="shared" si="4"/>
        <v>0</v>
      </c>
      <c r="U46" s="39"/>
      <c r="V46" s="39"/>
      <c r="W46" s="38">
        <f t="shared" si="5"/>
        <v>0</v>
      </c>
      <c r="X46" s="39"/>
      <c r="Y46" s="39"/>
      <c r="Z46" s="38">
        <f>W46+X46</f>
        <v>0</v>
      </c>
      <c r="AA46" s="39"/>
      <c r="AB46" s="39"/>
      <c r="AC46" s="38">
        <f t="shared" ref="AC46:AC51" si="15">Z46+AA46</f>
        <v>0</v>
      </c>
      <c r="AD46" s="39"/>
      <c r="AE46" s="39"/>
      <c r="AF46" s="38">
        <f t="shared" si="10"/>
        <v>0</v>
      </c>
      <c r="AG46" s="39"/>
      <c r="AH46" s="39"/>
      <c r="AI46" s="38">
        <f t="shared" ref="AI46:AI51" si="16">AF46+AG46</f>
        <v>0</v>
      </c>
      <c r="AJ46" s="39"/>
      <c r="AK46" s="39"/>
      <c r="AL46" s="38">
        <f t="shared" ref="AL46:AL51" si="17">AI46+AJ46</f>
        <v>0</v>
      </c>
      <c r="AM46" s="39"/>
      <c r="AN46" s="39"/>
      <c r="AO46" s="38">
        <f t="shared" si="13"/>
        <v>0</v>
      </c>
    </row>
    <row r="47" spans="1:44" ht="13.5" hidden="1" customHeight="1">
      <c r="A47" s="167" t="s">
        <v>55</v>
      </c>
      <c r="B47" s="167"/>
      <c r="C47" s="167"/>
      <c r="D47" s="10"/>
      <c r="E47" s="163" t="s">
        <v>36</v>
      </c>
      <c r="F47" s="163"/>
      <c r="G47" s="163"/>
      <c r="H47" s="163"/>
      <c r="I47" s="54"/>
      <c r="J47" s="3"/>
      <c r="K47" s="38">
        <f t="shared" si="0"/>
        <v>0</v>
      </c>
      <c r="L47" s="3"/>
      <c r="M47" s="38">
        <f t="shared" si="1"/>
        <v>0</v>
      </c>
      <c r="N47" s="3"/>
      <c r="O47" s="38">
        <f t="shared" si="2"/>
        <v>0</v>
      </c>
      <c r="P47" s="104"/>
      <c r="Q47" s="38">
        <f t="shared" si="3"/>
        <v>0</v>
      </c>
      <c r="R47" s="39"/>
      <c r="S47" s="39"/>
      <c r="T47" s="38">
        <f t="shared" si="4"/>
        <v>0</v>
      </c>
      <c r="U47" s="39"/>
      <c r="V47" s="39"/>
      <c r="W47" s="38">
        <f t="shared" si="5"/>
        <v>0</v>
      </c>
      <c r="X47" s="39"/>
      <c r="Y47" s="39"/>
      <c r="Z47" s="38">
        <f t="shared" si="6"/>
        <v>0</v>
      </c>
      <c r="AA47" s="39"/>
      <c r="AB47" s="39"/>
      <c r="AC47" s="38">
        <f t="shared" si="15"/>
        <v>0</v>
      </c>
      <c r="AD47" s="39"/>
      <c r="AE47" s="39"/>
      <c r="AF47" s="38">
        <f t="shared" si="10"/>
        <v>0</v>
      </c>
      <c r="AG47" s="39"/>
      <c r="AH47" s="39"/>
      <c r="AI47" s="38">
        <f t="shared" si="16"/>
        <v>0</v>
      </c>
      <c r="AJ47" s="39"/>
      <c r="AK47" s="39"/>
      <c r="AL47" s="38">
        <f t="shared" si="17"/>
        <v>0</v>
      </c>
      <c r="AM47" s="39"/>
      <c r="AN47" s="39"/>
      <c r="AO47" s="38">
        <f t="shared" si="13"/>
        <v>0</v>
      </c>
    </row>
    <row r="48" spans="1:44" ht="45.75" customHeight="1">
      <c r="A48" s="167" t="s">
        <v>87</v>
      </c>
      <c r="B48" s="167"/>
      <c r="C48" s="167"/>
      <c r="D48" s="10"/>
      <c r="E48" s="163" t="s">
        <v>24</v>
      </c>
      <c r="F48" s="163"/>
      <c r="G48" s="163"/>
      <c r="H48" s="163"/>
      <c r="I48" s="45">
        <v>350</v>
      </c>
      <c r="J48" s="3"/>
      <c r="K48" s="38">
        <f t="shared" si="0"/>
        <v>350</v>
      </c>
      <c r="L48" s="3"/>
      <c r="M48" s="38">
        <f t="shared" si="1"/>
        <v>350</v>
      </c>
      <c r="N48" s="3"/>
      <c r="O48" s="38">
        <f t="shared" si="2"/>
        <v>350</v>
      </c>
      <c r="P48" s="3"/>
      <c r="Q48" s="38">
        <f t="shared" si="3"/>
        <v>350</v>
      </c>
      <c r="R48" s="39"/>
      <c r="S48" s="39"/>
      <c r="T48" s="38">
        <f t="shared" si="4"/>
        <v>350</v>
      </c>
      <c r="U48" s="39"/>
      <c r="V48" s="39"/>
      <c r="W48" s="38">
        <f t="shared" si="5"/>
        <v>350</v>
      </c>
      <c r="X48" s="39"/>
      <c r="Y48" s="39"/>
      <c r="Z48" s="38">
        <f t="shared" si="6"/>
        <v>350</v>
      </c>
      <c r="AA48" s="39"/>
      <c r="AB48" s="39"/>
      <c r="AC48" s="38">
        <f t="shared" si="15"/>
        <v>350</v>
      </c>
      <c r="AD48" s="39"/>
      <c r="AE48" s="39"/>
      <c r="AF48" s="38">
        <f t="shared" si="10"/>
        <v>350</v>
      </c>
      <c r="AG48" s="39"/>
      <c r="AH48" s="39"/>
      <c r="AI48" s="38">
        <f t="shared" si="16"/>
        <v>350</v>
      </c>
      <c r="AJ48" s="39"/>
      <c r="AK48" s="39"/>
      <c r="AL48" s="38">
        <f t="shared" si="17"/>
        <v>350</v>
      </c>
      <c r="AM48" s="39"/>
      <c r="AN48" s="39"/>
      <c r="AO48" s="38">
        <f t="shared" si="13"/>
        <v>350</v>
      </c>
    </row>
    <row r="49" spans="1:42" ht="19.5" customHeight="1">
      <c r="A49" s="165" t="s">
        <v>25</v>
      </c>
      <c r="B49" s="165"/>
      <c r="C49" s="165"/>
      <c r="D49" s="10"/>
      <c r="E49" s="166" t="s">
        <v>26</v>
      </c>
      <c r="F49" s="166"/>
      <c r="G49" s="166"/>
      <c r="H49" s="166"/>
      <c r="I49" s="45">
        <v>1300</v>
      </c>
      <c r="J49" s="3"/>
      <c r="K49" s="38">
        <f t="shared" si="0"/>
        <v>1300</v>
      </c>
      <c r="L49" s="3"/>
      <c r="M49" s="38">
        <f t="shared" si="1"/>
        <v>1300</v>
      </c>
      <c r="N49" s="3"/>
      <c r="O49" s="38">
        <f t="shared" si="2"/>
        <v>1300</v>
      </c>
      <c r="P49" s="3"/>
      <c r="Q49" s="38">
        <f t="shared" si="3"/>
        <v>1300</v>
      </c>
      <c r="R49" s="39"/>
      <c r="S49" s="39"/>
      <c r="T49" s="38">
        <f t="shared" si="4"/>
        <v>1300</v>
      </c>
      <c r="U49" s="39"/>
      <c r="V49" s="39"/>
      <c r="W49" s="38">
        <f t="shared" si="5"/>
        <v>1300</v>
      </c>
      <c r="X49" s="39"/>
      <c r="Y49" s="39"/>
      <c r="Z49" s="38">
        <f t="shared" si="6"/>
        <v>1300</v>
      </c>
      <c r="AA49" s="39"/>
      <c r="AB49" s="39"/>
      <c r="AC49" s="38">
        <f t="shared" si="15"/>
        <v>1300</v>
      </c>
      <c r="AD49" s="39"/>
      <c r="AE49" s="39"/>
      <c r="AF49" s="38">
        <f t="shared" si="10"/>
        <v>1300</v>
      </c>
      <c r="AG49" s="39"/>
      <c r="AH49" s="39"/>
      <c r="AI49" s="38">
        <f t="shared" si="16"/>
        <v>1300</v>
      </c>
      <c r="AJ49" s="39"/>
      <c r="AK49" s="39"/>
      <c r="AL49" s="38">
        <f t="shared" si="17"/>
        <v>1300</v>
      </c>
      <c r="AM49" s="39"/>
      <c r="AN49" s="39"/>
      <c r="AO49" s="38">
        <f t="shared" si="13"/>
        <v>1300</v>
      </c>
    </row>
    <row r="50" spans="1:42" ht="20.25" customHeight="1">
      <c r="A50" s="165" t="s">
        <v>109</v>
      </c>
      <c r="B50" s="165"/>
      <c r="C50" s="165"/>
      <c r="D50" s="10"/>
      <c r="E50" s="168" t="s">
        <v>77</v>
      </c>
      <c r="F50" s="169"/>
      <c r="G50" s="169"/>
      <c r="H50" s="170"/>
      <c r="I50" s="45">
        <v>256.5</v>
      </c>
      <c r="J50" s="3"/>
      <c r="K50" s="38">
        <f t="shared" si="0"/>
        <v>256.5</v>
      </c>
      <c r="L50" s="3"/>
      <c r="M50" s="38">
        <f t="shared" si="1"/>
        <v>256.5</v>
      </c>
      <c r="N50" s="3"/>
      <c r="O50" s="38">
        <f t="shared" si="2"/>
        <v>256.5</v>
      </c>
      <c r="P50" s="3"/>
      <c r="Q50" s="38">
        <f t="shared" si="3"/>
        <v>256.5</v>
      </c>
      <c r="R50" s="39"/>
      <c r="S50" s="39"/>
      <c r="T50" s="38">
        <f t="shared" si="4"/>
        <v>256.5</v>
      </c>
      <c r="U50" s="39"/>
      <c r="V50" s="39"/>
      <c r="W50" s="38">
        <f t="shared" si="5"/>
        <v>256.5</v>
      </c>
      <c r="X50" s="39"/>
      <c r="Y50" s="39"/>
      <c r="Z50" s="38">
        <f>W50+X50</f>
        <v>256.5</v>
      </c>
      <c r="AA50" s="39"/>
      <c r="AB50" s="39"/>
      <c r="AC50" s="38">
        <f t="shared" si="15"/>
        <v>256.5</v>
      </c>
      <c r="AD50" s="39"/>
      <c r="AE50" s="39"/>
      <c r="AF50" s="38">
        <f t="shared" si="10"/>
        <v>256.5</v>
      </c>
      <c r="AG50" s="39"/>
      <c r="AH50" s="39"/>
      <c r="AI50" s="38">
        <f t="shared" si="16"/>
        <v>256.5</v>
      </c>
      <c r="AJ50" s="39"/>
      <c r="AK50" s="39"/>
      <c r="AL50" s="38">
        <f t="shared" si="17"/>
        <v>256.5</v>
      </c>
      <c r="AM50" s="39"/>
      <c r="AN50" s="39"/>
      <c r="AO50" s="38">
        <f t="shared" si="13"/>
        <v>256.5</v>
      </c>
    </row>
    <row r="51" spans="1:42" s="74" customFormat="1" ht="30" customHeight="1">
      <c r="A51" s="156" t="s">
        <v>217</v>
      </c>
      <c r="B51" s="156"/>
      <c r="C51" s="156"/>
      <c r="D51" s="76" t="s">
        <v>219</v>
      </c>
      <c r="E51" s="142" t="s">
        <v>216</v>
      </c>
      <c r="F51" s="143"/>
      <c r="G51" s="143"/>
      <c r="H51" s="144"/>
      <c r="I51" s="55">
        <v>138.19999999999999</v>
      </c>
      <c r="J51" s="75"/>
      <c r="K51" s="57">
        <f t="shared" si="0"/>
        <v>138.19999999999999</v>
      </c>
      <c r="L51" s="75"/>
      <c r="M51" s="57">
        <f t="shared" si="1"/>
        <v>138.19999999999999</v>
      </c>
      <c r="N51" s="75"/>
      <c r="O51" s="57">
        <f t="shared" si="2"/>
        <v>138.19999999999999</v>
      </c>
      <c r="P51" s="103"/>
      <c r="Q51" s="57">
        <f t="shared" si="3"/>
        <v>138.19999999999999</v>
      </c>
      <c r="R51" s="54"/>
      <c r="S51" s="54"/>
      <c r="T51" s="38">
        <f t="shared" si="4"/>
        <v>138.19999999999999</v>
      </c>
      <c r="U51" s="54"/>
      <c r="V51" s="54"/>
      <c r="W51" s="38">
        <f t="shared" si="5"/>
        <v>138.19999999999999</v>
      </c>
      <c r="X51" s="54"/>
      <c r="Y51" s="54"/>
      <c r="Z51" s="38">
        <f>W51+X51</f>
        <v>138.19999999999999</v>
      </c>
      <c r="AA51" s="54"/>
      <c r="AB51" s="54"/>
      <c r="AC51" s="38">
        <f t="shared" si="15"/>
        <v>138.19999999999999</v>
      </c>
      <c r="AD51" s="54"/>
      <c r="AE51" s="54"/>
      <c r="AF51" s="38">
        <f t="shared" si="10"/>
        <v>138.19999999999999</v>
      </c>
      <c r="AG51" s="54"/>
      <c r="AH51" s="54"/>
      <c r="AI51" s="38">
        <f t="shared" si="16"/>
        <v>138.19999999999999</v>
      </c>
      <c r="AJ51" s="54"/>
      <c r="AK51" s="54"/>
      <c r="AL51" s="38">
        <f t="shared" si="17"/>
        <v>138.19999999999999</v>
      </c>
      <c r="AM51" s="54"/>
      <c r="AN51" s="54"/>
      <c r="AO51" s="38">
        <f t="shared" si="13"/>
        <v>138.19999999999999</v>
      </c>
    </row>
    <row r="52" spans="1:42" ht="22.5" customHeight="1">
      <c r="A52" s="165" t="s">
        <v>70</v>
      </c>
      <c r="B52" s="165"/>
      <c r="C52" s="165"/>
      <c r="D52" s="10"/>
      <c r="E52" s="152" t="s">
        <v>27</v>
      </c>
      <c r="F52" s="152"/>
      <c r="G52" s="152"/>
      <c r="H52" s="152"/>
      <c r="I52" s="72">
        <f>I53+I128</f>
        <v>416989.69999999995</v>
      </c>
      <c r="J52" s="40">
        <f>J53</f>
        <v>0</v>
      </c>
      <c r="K52" s="38">
        <f>I52+J52</f>
        <v>416989.69999999995</v>
      </c>
      <c r="L52" s="5">
        <f>L53+L128</f>
        <v>0</v>
      </c>
      <c r="M52" s="59">
        <f t="shared" si="1"/>
        <v>416989.69999999995</v>
      </c>
      <c r="N52" s="36">
        <f>N53+N128+N129</f>
        <v>0</v>
      </c>
      <c r="O52" s="59">
        <f>M52+N52</f>
        <v>416989.69999999995</v>
      </c>
      <c r="P52" s="5">
        <f>P53+P128+P129</f>
        <v>0</v>
      </c>
      <c r="Q52" s="38">
        <f t="shared" si="3"/>
        <v>416989.69999999995</v>
      </c>
      <c r="R52" s="40">
        <f>R53+R128+R129</f>
        <v>0</v>
      </c>
      <c r="S52" s="40">
        <f>S53+S128+S129</f>
        <v>0</v>
      </c>
      <c r="T52" s="38">
        <f t="shared" si="4"/>
        <v>416989.69999999995</v>
      </c>
      <c r="U52" s="40">
        <f>U53+U128+U129</f>
        <v>0</v>
      </c>
      <c r="V52" s="40">
        <f>V53+V128+V129</f>
        <v>0</v>
      </c>
      <c r="W52" s="38">
        <f>T52+U52+V52</f>
        <v>416989.69999999995</v>
      </c>
      <c r="X52" s="40">
        <f>X53+X128+X129</f>
        <v>0</v>
      </c>
      <c r="Y52" s="40">
        <f>Y53+Y128+Y129</f>
        <v>0</v>
      </c>
      <c r="Z52" s="38">
        <f>W52+X52+Y52</f>
        <v>416989.69999999995</v>
      </c>
      <c r="AA52" s="40">
        <f>AA53+AA128+AA129</f>
        <v>0</v>
      </c>
      <c r="AB52" s="40">
        <f>AB53+AB128+AB129</f>
        <v>0</v>
      </c>
      <c r="AC52" s="38">
        <f>Z52+AA52+AB52</f>
        <v>416989.69999999995</v>
      </c>
      <c r="AD52" s="40">
        <f>AD53+AD128+AD129</f>
        <v>0</v>
      </c>
      <c r="AE52" s="40">
        <f>AE53+AE128+AE129</f>
        <v>0</v>
      </c>
      <c r="AF52" s="38">
        <f t="shared" si="10"/>
        <v>416989.69999999995</v>
      </c>
      <c r="AG52" s="40">
        <f>AG53+AG128+AG129</f>
        <v>0</v>
      </c>
      <c r="AH52" s="40">
        <f>AH53+AH128+AH129</f>
        <v>0</v>
      </c>
      <c r="AI52" s="38">
        <f>AF52+AG52+AH52</f>
        <v>416989.69999999995</v>
      </c>
      <c r="AJ52" s="40">
        <f>AJ53+AJ128+AJ129</f>
        <v>0</v>
      </c>
      <c r="AK52" s="40">
        <f>AK53+AK128+AK129</f>
        <v>0</v>
      </c>
      <c r="AL52" s="38">
        <f>AI52+AJ52+AK52</f>
        <v>416989.69999999995</v>
      </c>
      <c r="AM52" s="40">
        <f>AM53+AM128+AM129</f>
        <v>0</v>
      </c>
      <c r="AN52" s="40">
        <f>AN53+AN128+AN129</f>
        <v>0</v>
      </c>
      <c r="AO52" s="38">
        <f>AL52+AM52+AN52</f>
        <v>416989.69999999995</v>
      </c>
      <c r="AP52" s="49"/>
    </row>
    <row r="53" spans="1:42" ht="33.75" customHeight="1">
      <c r="A53" s="165" t="s">
        <v>28</v>
      </c>
      <c r="B53" s="165"/>
      <c r="C53" s="165"/>
      <c r="D53" s="6"/>
      <c r="E53" s="163" t="s">
        <v>29</v>
      </c>
      <c r="F53" s="163"/>
      <c r="G53" s="163"/>
      <c r="H53" s="163"/>
      <c r="I53" s="61">
        <f>I54+I59+I85+I112</f>
        <v>416989.69999999995</v>
      </c>
      <c r="J53" s="51">
        <f>J54+J59+J85+J112</f>
        <v>0</v>
      </c>
      <c r="K53" s="38">
        <f>I53+J53</f>
        <v>416989.69999999995</v>
      </c>
      <c r="L53" s="5">
        <f>L54+L59+L85+L112</f>
        <v>0</v>
      </c>
      <c r="M53" s="38">
        <f t="shared" si="1"/>
        <v>416989.69999999995</v>
      </c>
      <c r="N53" s="5">
        <f>N54+N59+N85+N112</f>
        <v>0</v>
      </c>
      <c r="O53" s="38">
        <f t="shared" si="2"/>
        <v>416989.69999999995</v>
      </c>
      <c r="P53" s="5">
        <f>P54+P59+P85+P112</f>
        <v>0</v>
      </c>
      <c r="Q53" s="38">
        <f t="shared" si="3"/>
        <v>416989.69999999995</v>
      </c>
      <c r="R53" s="40">
        <f>R54+R58+R59+R85+R112</f>
        <v>0</v>
      </c>
      <c r="S53" s="40">
        <f>S54+S59+S85+S112</f>
        <v>0</v>
      </c>
      <c r="T53" s="38">
        <f t="shared" si="4"/>
        <v>416989.69999999995</v>
      </c>
      <c r="U53" s="40">
        <f>U54+U59+U85+U112</f>
        <v>0</v>
      </c>
      <c r="V53" s="40">
        <f>V54+V59+V85+V112</f>
        <v>0</v>
      </c>
      <c r="W53" s="38">
        <f t="shared" ref="W53:W129" si="18">T53+U53+V53</f>
        <v>416989.69999999995</v>
      </c>
      <c r="X53" s="40">
        <f>X54+X59+X85+X112</f>
        <v>0</v>
      </c>
      <c r="Y53" s="40">
        <f>Y54+Y59+Y85+Y112</f>
        <v>0</v>
      </c>
      <c r="Z53" s="38">
        <f t="shared" ref="Z53:Z129" si="19">W53+X53+Y53</f>
        <v>416989.69999999995</v>
      </c>
      <c r="AA53" s="40">
        <f>AA54+AA59+AA85+AA112</f>
        <v>0</v>
      </c>
      <c r="AB53" s="40">
        <f>AB54+AB59+AB85+AB112</f>
        <v>0</v>
      </c>
      <c r="AC53" s="38">
        <f t="shared" ref="AC53:AC107" si="20">Z53+AA53+AB53</f>
        <v>416989.69999999995</v>
      </c>
      <c r="AD53" s="40">
        <f>AD54+AD59+AD85+AD112</f>
        <v>0</v>
      </c>
      <c r="AE53" s="40">
        <f>AE54+AE59+AE85+AE112</f>
        <v>0</v>
      </c>
      <c r="AF53" s="38">
        <f t="shared" si="10"/>
        <v>416989.69999999995</v>
      </c>
      <c r="AG53" s="40">
        <f>AG54+AG59+AG85+AG112</f>
        <v>0</v>
      </c>
      <c r="AH53" s="40">
        <f>AH54+AH59+AH85+AH112</f>
        <v>0</v>
      </c>
      <c r="AI53" s="38">
        <f t="shared" ref="AI53:AI108" si="21">AF53+AG53+AH53</f>
        <v>416989.69999999995</v>
      </c>
      <c r="AJ53" s="40">
        <f>AJ54+AJ59+AJ85+AJ112</f>
        <v>0</v>
      </c>
      <c r="AK53" s="40">
        <f>AK54+AK59+AK85+AK112</f>
        <v>0</v>
      </c>
      <c r="AL53" s="38">
        <f t="shared" ref="AL53:AL108" si="22">AI53+AJ53+AK53</f>
        <v>416989.69999999995</v>
      </c>
      <c r="AM53" s="40">
        <f>AM54+AM59+AM85+AM112</f>
        <v>0</v>
      </c>
      <c r="AN53" s="40">
        <f>AN54+AN59+AN85+AN112</f>
        <v>0</v>
      </c>
      <c r="AO53" s="38">
        <f>AL53+AM53+AN53</f>
        <v>416989.69999999995</v>
      </c>
      <c r="AP53" s="49"/>
    </row>
    <row r="54" spans="1:42" s="82" customFormat="1" ht="30" hidden="1" customHeight="1">
      <c r="A54" s="233" t="s">
        <v>110</v>
      </c>
      <c r="B54" s="233"/>
      <c r="C54" s="233"/>
      <c r="D54" s="48"/>
      <c r="E54" s="164" t="s">
        <v>103</v>
      </c>
      <c r="F54" s="164"/>
      <c r="G54" s="164"/>
      <c r="H54" s="164"/>
      <c r="I54" s="47">
        <f>I55</f>
        <v>0</v>
      </c>
      <c r="J54" s="36">
        <f>J55</f>
        <v>0</v>
      </c>
      <c r="K54" s="59">
        <f>I54+J54</f>
        <v>0</v>
      </c>
      <c r="L54" s="36">
        <f>L55</f>
        <v>0</v>
      </c>
      <c r="M54" s="59">
        <f>K54+L54</f>
        <v>0</v>
      </c>
      <c r="N54" s="36">
        <f>N55</f>
        <v>0</v>
      </c>
      <c r="O54" s="59">
        <f t="shared" si="2"/>
        <v>0</v>
      </c>
      <c r="P54" s="36">
        <f>P55+P56+P57+P58</f>
        <v>0</v>
      </c>
      <c r="Q54" s="59">
        <f>O54+P54</f>
        <v>0</v>
      </c>
      <c r="R54" s="42">
        <f>R55+R56+R57</f>
        <v>0</v>
      </c>
      <c r="S54" s="42"/>
      <c r="T54" s="59">
        <f>Q54+R54+S54</f>
        <v>0</v>
      </c>
      <c r="U54" s="42">
        <f>U55+U56+U57+U58</f>
        <v>0</v>
      </c>
      <c r="V54" s="42"/>
      <c r="W54" s="59">
        <f t="shared" si="18"/>
        <v>0</v>
      </c>
      <c r="X54" s="42">
        <f>X55+X56+X57+X58</f>
        <v>0</v>
      </c>
      <c r="Y54" s="42"/>
      <c r="Z54" s="59">
        <f>W54+X54+Y54</f>
        <v>0</v>
      </c>
      <c r="AA54" s="42">
        <f>AA55+AA56+AA57+AA58</f>
        <v>0</v>
      </c>
      <c r="AB54" s="42"/>
      <c r="AC54" s="59">
        <f t="shared" si="20"/>
        <v>0</v>
      </c>
      <c r="AD54" s="42">
        <f>AD55+AD56+AD57+AD58</f>
        <v>0</v>
      </c>
      <c r="AE54" s="42"/>
      <c r="AF54" s="59">
        <f t="shared" si="10"/>
        <v>0</v>
      </c>
      <c r="AG54" s="42">
        <f>AG55+AG56+AG57+AG58</f>
        <v>0</v>
      </c>
      <c r="AH54" s="42"/>
      <c r="AI54" s="59">
        <f t="shared" si="21"/>
        <v>0</v>
      </c>
      <c r="AJ54" s="42">
        <f>AJ55+AJ56+AJ57+AJ58</f>
        <v>0</v>
      </c>
      <c r="AK54" s="42"/>
      <c r="AL54" s="59">
        <f t="shared" si="22"/>
        <v>0</v>
      </c>
      <c r="AM54" s="42">
        <f>AM55+AM56+AM57+AM58</f>
        <v>0</v>
      </c>
      <c r="AN54" s="42"/>
      <c r="AO54" s="59">
        <f>AL54+AM54+AN54</f>
        <v>0</v>
      </c>
    </row>
    <row r="55" spans="1:42" ht="28.15" hidden="1" customHeight="1">
      <c r="A55" s="156" t="s">
        <v>111</v>
      </c>
      <c r="B55" s="156"/>
      <c r="C55" s="156"/>
      <c r="D55" s="60"/>
      <c r="E55" s="153" t="s">
        <v>128</v>
      </c>
      <c r="F55" s="153"/>
      <c r="G55" s="153"/>
      <c r="H55" s="153"/>
      <c r="I55" s="57"/>
      <c r="J55" s="37"/>
      <c r="K55" s="59">
        <f t="shared" si="0"/>
        <v>0</v>
      </c>
      <c r="L55" s="37"/>
      <c r="M55" s="59">
        <f>K55+L55</f>
        <v>0</v>
      </c>
      <c r="N55" s="37"/>
      <c r="O55" s="38">
        <f>M55+N55</f>
        <v>0</v>
      </c>
      <c r="P55" s="37"/>
      <c r="Q55" s="38">
        <f t="shared" si="3"/>
        <v>0</v>
      </c>
      <c r="R55" s="71"/>
      <c r="S55" s="71"/>
      <c r="T55" s="38">
        <f t="shared" si="4"/>
        <v>0</v>
      </c>
      <c r="U55" s="71"/>
      <c r="V55" s="71"/>
      <c r="W55" s="38">
        <f t="shared" si="18"/>
        <v>0</v>
      </c>
      <c r="X55" s="71"/>
      <c r="Y55" s="71"/>
      <c r="Z55" s="59">
        <f t="shared" si="19"/>
        <v>0</v>
      </c>
      <c r="AA55" s="71"/>
      <c r="AB55" s="71"/>
      <c r="AC55" s="38">
        <f t="shared" si="20"/>
        <v>0</v>
      </c>
      <c r="AD55" s="71"/>
      <c r="AE55" s="71"/>
      <c r="AF55" s="59">
        <f t="shared" si="10"/>
        <v>0</v>
      </c>
      <c r="AG55" s="71"/>
      <c r="AH55" s="71"/>
      <c r="AI55" s="59">
        <f t="shared" si="21"/>
        <v>0</v>
      </c>
      <c r="AJ55" s="71"/>
      <c r="AK55" s="71"/>
      <c r="AL55" s="59">
        <f t="shared" si="22"/>
        <v>0</v>
      </c>
      <c r="AM55" s="71"/>
      <c r="AN55" s="71"/>
      <c r="AO55" s="59">
        <f t="shared" ref="AO55:AO108" si="23">AL55+AM55+AN55</f>
        <v>0</v>
      </c>
    </row>
    <row r="56" spans="1:42" ht="40.9" hidden="1" customHeight="1">
      <c r="A56" s="156" t="s">
        <v>134</v>
      </c>
      <c r="B56" s="156"/>
      <c r="C56" s="156"/>
      <c r="D56" s="60" t="s">
        <v>135</v>
      </c>
      <c r="E56" s="142" t="s">
        <v>136</v>
      </c>
      <c r="F56" s="143"/>
      <c r="G56" s="143"/>
      <c r="H56" s="144"/>
      <c r="I56" s="54"/>
      <c r="J56" s="3"/>
      <c r="K56" s="38"/>
      <c r="L56" s="3"/>
      <c r="M56" s="38"/>
      <c r="N56" s="3"/>
      <c r="O56" s="38"/>
      <c r="P56" s="3"/>
      <c r="Q56" s="38">
        <f t="shared" si="3"/>
        <v>0</v>
      </c>
      <c r="R56" s="39"/>
      <c r="S56" s="39"/>
      <c r="T56" s="38">
        <f t="shared" si="4"/>
        <v>0</v>
      </c>
      <c r="U56" s="39"/>
      <c r="V56" s="39"/>
      <c r="W56" s="38">
        <f t="shared" si="18"/>
        <v>0</v>
      </c>
      <c r="X56" s="39"/>
      <c r="Y56" s="39"/>
      <c r="Z56" s="38">
        <f t="shared" si="19"/>
        <v>0</v>
      </c>
      <c r="AA56" s="39"/>
      <c r="AB56" s="39"/>
      <c r="AC56" s="38">
        <f t="shared" si="20"/>
        <v>0</v>
      </c>
      <c r="AD56" s="39"/>
      <c r="AE56" s="39"/>
      <c r="AF56" s="38">
        <f t="shared" si="10"/>
        <v>0</v>
      </c>
      <c r="AG56" s="39"/>
      <c r="AH56" s="39"/>
      <c r="AI56" s="38">
        <f t="shared" si="21"/>
        <v>0</v>
      </c>
      <c r="AJ56" s="39"/>
      <c r="AK56" s="39"/>
      <c r="AL56" s="38">
        <f t="shared" si="22"/>
        <v>0</v>
      </c>
      <c r="AM56" s="39"/>
      <c r="AN56" s="39"/>
      <c r="AO56" s="38">
        <f t="shared" si="23"/>
        <v>0</v>
      </c>
    </row>
    <row r="57" spans="1:42" ht="58.9" hidden="1" customHeight="1">
      <c r="A57" s="201" t="s">
        <v>134</v>
      </c>
      <c r="B57" s="218"/>
      <c r="C57" s="219"/>
      <c r="D57" s="60"/>
      <c r="E57" s="204" t="s">
        <v>139</v>
      </c>
      <c r="F57" s="220"/>
      <c r="G57" s="220"/>
      <c r="H57" s="221"/>
      <c r="I57" s="54"/>
      <c r="J57" s="3"/>
      <c r="K57" s="38"/>
      <c r="L57" s="3"/>
      <c r="M57" s="38"/>
      <c r="N57" s="3"/>
      <c r="O57" s="38"/>
      <c r="P57" s="3"/>
      <c r="Q57" s="38">
        <f t="shared" si="3"/>
        <v>0</v>
      </c>
      <c r="R57" s="39"/>
      <c r="S57" s="39"/>
      <c r="T57" s="38">
        <f t="shared" si="4"/>
        <v>0</v>
      </c>
      <c r="U57" s="39"/>
      <c r="V57" s="39"/>
      <c r="W57" s="38">
        <f t="shared" si="18"/>
        <v>0</v>
      </c>
      <c r="X57" s="39"/>
      <c r="Y57" s="39"/>
      <c r="Z57" s="38">
        <f t="shared" si="19"/>
        <v>0</v>
      </c>
      <c r="AA57" s="39"/>
      <c r="AB57" s="39"/>
      <c r="AC57" s="38">
        <f t="shared" si="20"/>
        <v>0</v>
      </c>
      <c r="AD57" s="39"/>
      <c r="AE57" s="39"/>
      <c r="AF57" s="38">
        <f t="shared" si="10"/>
        <v>0</v>
      </c>
      <c r="AG57" s="39"/>
      <c r="AH57" s="39"/>
      <c r="AI57" s="38">
        <f t="shared" si="21"/>
        <v>0</v>
      </c>
      <c r="AJ57" s="39"/>
      <c r="AK57" s="39"/>
      <c r="AL57" s="38">
        <f t="shared" si="22"/>
        <v>0</v>
      </c>
      <c r="AM57" s="39"/>
      <c r="AN57" s="39"/>
      <c r="AO57" s="38">
        <f t="shared" si="23"/>
        <v>0</v>
      </c>
    </row>
    <row r="58" spans="1:42" ht="44.45" hidden="1" customHeight="1">
      <c r="A58" s="201"/>
      <c r="B58" s="218"/>
      <c r="C58" s="218"/>
      <c r="D58" s="60"/>
      <c r="E58" s="142"/>
      <c r="F58" s="143"/>
      <c r="G58" s="143"/>
      <c r="H58" s="144"/>
      <c r="I58" s="54"/>
      <c r="J58" s="3"/>
      <c r="K58" s="38"/>
      <c r="L58" s="3"/>
      <c r="M58" s="38"/>
      <c r="N58" s="3"/>
      <c r="O58" s="38"/>
      <c r="P58" s="3"/>
      <c r="Q58" s="38">
        <f t="shared" si="3"/>
        <v>0</v>
      </c>
      <c r="R58" s="39"/>
      <c r="S58" s="39"/>
      <c r="T58" s="38">
        <f t="shared" si="4"/>
        <v>0</v>
      </c>
      <c r="U58" s="39"/>
      <c r="V58" s="39"/>
      <c r="W58" s="38">
        <f t="shared" si="18"/>
        <v>0</v>
      </c>
      <c r="X58" s="39"/>
      <c r="Y58" s="39"/>
      <c r="Z58" s="38">
        <f t="shared" si="19"/>
        <v>0</v>
      </c>
      <c r="AA58" s="39"/>
      <c r="AB58" s="39"/>
      <c r="AC58" s="38">
        <f t="shared" si="20"/>
        <v>0</v>
      </c>
      <c r="AD58" s="39"/>
      <c r="AE58" s="39"/>
      <c r="AF58" s="38">
        <f t="shared" si="10"/>
        <v>0</v>
      </c>
      <c r="AG58" s="39"/>
      <c r="AH58" s="39"/>
      <c r="AI58" s="38">
        <f t="shared" si="21"/>
        <v>0</v>
      </c>
      <c r="AJ58" s="39"/>
      <c r="AK58" s="39"/>
      <c r="AL58" s="38">
        <f t="shared" si="22"/>
        <v>0</v>
      </c>
      <c r="AM58" s="39"/>
      <c r="AN58" s="39"/>
      <c r="AO58" s="38">
        <f t="shared" si="23"/>
        <v>0</v>
      </c>
    </row>
    <row r="59" spans="1:42" s="82" customFormat="1" ht="42.6" customHeight="1">
      <c r="A59" s="154" t="s">
        <v>112</v>
      </c>
      <c r="B59" s="154"/>
      <c r="C59" s="154"/>
      <c r="D59" s="97"/>
      <c r="E59" s="198" t="s">
        <v>129</v>
      </c>
      <c r="F59" s="198"/>
      <c r="G59" s="198"/>
      <c r="H59" s="198"/>
      <c r="I59" s="66">
        <f>I60+I61+I62+I63+I64+I65+I66+I67+I68</f>
        <v>130767.4</v>
      </c>
      <c r="J59" s="66">
        <f t="shared" ref="J59:U59" si="24">J60+J61+J62+J63+J64+J65+J66+J67+J68</f>
        <v>0</v>
      </c>
      <c r="K59" s="66">
        <f t="shared" si="24"/>
        <v>130767.4</v>
      </c>
      <c r="L59" s="66">
        <f>L60+L61+L62+L63+L64+L65+L66+L67+L68</f>
        <v>0</v>
      </c>
      <c r="M59" s="66">
        <f t="shared" si="24"/>
        <v>130767.4</v>
      </c>
      <c r="N59" s="66">
        <f>N60+N61+N62+N63+N64+N65+N66+N67+N68</f>
        <v>0</v>
      </c>
      <c r="O59" s="66">
        <f t="shared" si="24"/>
        <v>130767.4</v>
      </c>
      <c r="P59" s="66">
        <f t="shared" si="24"/>
        <v>0</v>
      </c>
      <c r="Q59" s="66">
        <f t="shared" si="24"/>
        <v>130767.4</v>
      </c>
      <c r="R59" s="66">
        <f t="shared" si="24"/>
        <v>0</v>
      </c>
      <c r="S59" s="66">
        <f t="shared" si="24"/>
        <v>0</v>
      </c>
      <c r="T59" s="66">
        <f t="shared" si="24"/>
        <v>130767.4</v>
      </c>
      <c r="U59" s="66">
        <f t="shared" si="24"/>
        <v>0</v>
      </c>
      <c r="V59" s="66">
        <f t="shared" ref="V59" si="25">V60+V61+V62+V64+V65+V66+V67+V68</f>
        <v>0</v>
      </c>
      <c r="W59" s="66">
        <f>W60+W61+W62+W63+W64+W65+W66+W67+W68</f>
        <v>130767.4</v>
      </c>
      <c r="X59" s="66">
        <f t="shared" ref="X59:AA59" si="26">X60+X61+X62+X63+X64+X65+X66+X67+X68</f>
        <v>0</v>
      </c>
      <c r="Y59" s="66">
        <f t="shared" si="26"/>
        <v>0</v>
      </c>
      <c r="Z59" s="66">
        <f t="shared" si="26"/>
        <v>130767.4</v>
      </c>
      <c r="AA59" s="66">
        <f t="shared" si="26"/>
        <v>0</v>
      </c>
      <c r="AB59" s="66">
        <f t="shared" ref="AB59" si="27">AB60+AB61+AB62+AB63+AB64+AB65+AB66+AB67+AB68</f>
        <v>0</v>
      </c>
      <c r="AC59" s="66">
        <f t="shared" ref="AC59" si="28">AC60+AC61+AC62+AC63+AC64+AC65+AC66+AC67+AC68</f>
        <v>130767.4</v>
      </c>
      <c r="AD59" s="66">
        <f>AD60+AD61+AD62+AD63+AD64+AD65+AD66+AD67+AD68</f>
        <v>0</v>
      </c>
      <c r="AE59" s="66">
        <f t="shared" ref="AE59" si="29">AE60+AE61+AE62+AE63+AE64+AE65+AE66+AE67+AE68</f>
        <v>0</v>
      </c>
      <c r="AF59" s="66">
        <f t="shared" ref="AF59" si="30">AF60+AF61+AF62+AF63+AF64+AF65+AF66+AF67+AF68</f>
        <v>130767.4</v>
      </c>
      <c r="AG59" s="66">
        <f t="shared" ref="AG59" si="31">AG60+AG61+AG62+AG63+AG64+AG65+AG66+AG67+AG68</f>
        <v>0</v>
      </c>
      <c r="AH59" s="66">
        <f t="shared" ref="AH59" si="32">AH60+AH61+AH62+AH63+AH64+AH65+AH66+AH67+AH68</f>
        <v>0</v>
      </c>
      <c r="AI59" s="66">
        <f t="shared" ref="AI59" si="33">AI60+AI61+AI62+AI63+AI64+AI65+AI66+AI67+AI68</f>
        <v>130767.4</v>
      </c>
      <c r="AJ59" s="66">
        <f t="shared" ref="AJ59" si="34">AJ60+AJ61+AJ62+AJ63+AJ64+AJ65+AJ66+AJ67+AJ68</f>
        <v>0</v>
      </c>
      <c r="AK59" s="66">
        <f t="shared" ref="AK59" si="35">AK60+AK61+AK62+AK63+AK64+AK65+AK66+AK67+AK68</f>
        <v>0</v>
      </c>
      <c r="AL59" s="66">
        <f t="shared" ref="AL59" si="36">AL60+AL61+AL62+AL63+AL64+AL65+AL66+AL67+AL68</f>
        <v>130767.4</v>
      </c>
      <c r="AM59" s="66">
        <f t="shared" ref="AM59" si="37">AM60+AM61+AM62+AM63+AM64+AM65+AM66+AM67+AM68</f>
        <v>0</v>
      </c>
      <c r="AN59" s="66">
        <f t="shared" ref="AN59" si="38">AN60+AN61+AN62+AN63+AN64+AN65+AN66+AN67+AN68</f>
        <v>0</v>
      </c>
      <c r="AO59" s="66">
        <f t="shared" ref="AO59" si="39">AO60+AO61+AO62+AO63+AO64+AO65+AO66+AO67+AO68</f>
        <v>130767.4</v>
      </c>
      <c r="AP59" s="83"/>
    </row>
    <row r="60" spans="1:42" ht="34.15" customHeight="1">
      <c r="A60" s="155" t="s">
        <v>130</v>
      </c>
      <c r="B60" s="155"/>
      <c r="C60" s="155"/>
      <c r="D60" s="60" t="s">
        <v>198</v>
      </c>
      <c r="E60" s="153" t="s">
        <v>199</v>
      </c>
      <c r="F60" s="153"/>
      <c r="G60" s="153"/>
      <c r="H60" s="153"/>
      <c r="I60" s="61">
        <v>18204</v>
      </c>
      <c r="J60" s="40"/>
      <c r="K60" s="38">
        <f t="shared" si="0"/>
        <v>18204</v>
      </c>
      <c r="L60" s="5"/>
      <c r="M60" s="38">
        <f t="shared" si="1"/>
        <v>18204</v>
      </c>
      <c r="N60" s="5"/>
      <c r="O60" s="38">
        <f t="shared" ref="O60:O129" si="40">M60+N60</f>
        <v>18204</v>
      </c>
      <c r="P60" s="5"/>
      <c r="Q60" s="38">
        <f t="shared" ref="Q60:Q129" si="41">O60+P60</f>
        <v>18204</v>
      </c>
      <c r="R60" s="40"/>
      <c r="S60" s="40"/>
      <c r="T60" s="38">
        <f t="shared" si="4"/>
        <v>18204</v>
      </c>
      <c r="U60" s="40"/>
      <c r="V60" s="40"/>
      <c r="W60" s="38">
        <f t="shared" si="18"/>
        <v>18204</v>
      </c>
      <c r="X60" s="40"/>
      <c r="Y60" s="40"/>
      <c r="Z60" s="38">
        <f t="shared" si="19"/>
        <v>18204</v>
      </c>
      <c r="AA60" s="40"/>
      <c r="AB60" s="40"/>
      <c r="AC60" s="38">
        <f t="shared" si="20"/>
        <v>18204</v>
      </c>
      <c r="AD60" s="40"/>
      <c r="AE60" s="40"/>
      <c r="AF60" s="38">
        <f t="shared" si="10"/>
        <v>18204</v>
      </c>
      <c r="AG60" s="40"/>
      <c r="AH60" s="40"/>
      <c r="AI60" s="38">
        <f t="shared" si="21"/>
        <v>18204</v>
      </c>
      <c r="AJ60" s="61"/>
      <c r="AK60" s="40"/>
      <c r="AL60" s="38">
        <f t="shared" si="22"/>
        <v>18204</v>
      </c>
      <c r="AM60" s="61"/>
      <c r="AN60" s="40"/>
      <c r="AO60" s="38">
        <f t="shared" si="23"/>
        <v>18204</v>
      </c>
      <c r="AP60" s="49"/>
    </row>
    <row r="61" spans="1:42" ht="30.6" customHeight="1">
      <c r="A61" s="155" t="s">
        <v>225</v>
      </c>
      <c r="B61" s="155"/>
      <c r="C61" s="155"/>
      <c r="D61" s="60" t="s">
        <v>198</v>
      </c>
      <c r="E61" s="153" t="s">
        <v>199</v>
      </c>
      <c r="F61" s="153"/>
      <c r="G61" s="153"/>
      <c r="H61" s="153"/>
      <c r="I61" s="61">
        <v>12000</v>
      </c>
      <c r="J61" s="115"/>
      <c r="K61" s="57">
        <f t="shared" si="0"/>
        <v>12000</v>
      </c>
      <c r="L61" s="5"/>
      <c r="M61" s="38">
        <f t="shared" si="1"/>
        <v>12000</v>
      </c>
      <c r="N61" s="5"/>
      <c r="O61" s="38">
        <f t="shared" si="40"/>
        <v>12000</v>
      </c>
      <c r="P61" s="5"/>
      <c r="Q61" s="38">
        <f t="shared" si="41"/>
        <v>12000</v>
      </c>
      <c r="R61" s="40"/>
      <c r="S61" s="40"/>
      <c r="T61" s="38">
        <f t="shared" si="4"/>
        <v>12000</v>
      </c>
      <c r="U61" s="40"/>
      <c r="V61" s="40"/>
      <c r="W61" s="38">
        <f t="shared" si="18"/>
        <v>12000</v>
      </c>
      <c r="X61" s="40"/>
      <c r="Y61" s="40"/>
      <c r="Z61" s="38">
        <f t="shared" si="19"/>
        <v>12000</v>
      </c>
      <c r="AA61" s="40"/>
      <c r="AB61" s="40"/>
      <c r="AC61" s="38">
        <f t="shared" si="20"/>
        <v>12000</v>
      </c>
      <c r="AD61" s="40"/>
      <c r="AE61" s="40"/>
      <c r="AF61" s="38">
        <f t="shared" si="10"/>
        <v>12000</v>
      </c>
      <c r="AG61" s="40"/>
      <c r="AH61" s="40"/>
      <c r="AI61" s="38">
        <f t="shared" si="21"/>
        <v>12000</v>
      </c>
      <c r="AJ61" s="40"/>
      <c r="AK61" s="40"/>
      <c r="AL61" s="38">
        <f t="shared" si="22"/>
        <v>12000</v>
      </c>
      <c r="AM61" s="40"/>
      <c r="AN61" s="40"/>
      <c r="AO61" s="38">
        <f t="shared" si="23"/>
        <v>12000</v>
      </c>
    </row>
    <row r="62" spans="1:42" ht="30" customHeight="1">
      <c r="A62" s="155" t="s">
        <v>130</v>
      </c>
      <c r="B62" s="155"/>
      <c r="C62" s="155"/>
      <c r="D62" s="109" t="s">
        <v>191</v>
      </c>
      <c r="E62" s="142" t="s">
        <v>298</v>
      </c>
      <c r="F62" s="143"/>
      <c r="G62" s="143"/>
      <c r="H62" s="144"/>
      <c r="I62" s="61">
        <v>8000</v>
      </c>
      <c r="J62" s="62"/>
      <c r="K62" s="57">
        <f t="shared" si="0"/>
        <v>8000</v>
      </c>
      <c r="L62" s="5"/>
      <c r="M62" s="38">
        <f t="shared" si="1"/>
        <v>8000</v>
      </c>
      <c r="N62" s="5"/>
      <c r="O62" s="38">
        <f t="shared" si="40"/>
        <v>8000</v>
      </c>
      <c r="P62" s="5"/>
      <c r="Q62" s="38">
        <f t="shared" si="41"/>
        <v>8000</v>
      </c>
      <c r="R62" s="40"/>
      <c r="S62" s="40"/>
      <c r="T62" s="38">
        <f t="shared" si="4"/>
        <v>8000</v>
      </c>
      <c r="U62" s="40"/>
      <c r="V62" s="40"/>
      <c r="W62" s="38">
        <f t="shared" si="18"/>
        <v>8000</v>
      </c>
      <c r="X62" s="40"/>
      <c r="Y62" s="40"/>
      <c r="Z62" s="38">
        <f t="shared" si="19"/>
        <v>8000</v>
      </c>
      <c r="AA62" s="40"/>
      <c r="AB62" s="40"/>
      <c r="AC62" s="38">
        <f t="shared" si="20"/>
        <v>8000</v>
      </c>
      <c r="AD62" s="40"/>
      <c r="AE62" s="40"/>
      <c r="AF62" s="38">
        <f t="shared" si="10"/>
        <v>8000</v>
      </c>
      <c r="AG62" s="40"/>
      <c r="AH62" s="40"/>
      <c r="AI62" s="38">
        <f t="shared" si="21"/>
        <v>8000</v>
      </c>
      <c r="AJ62" s="40"/>
      <c r="AK62" s="40"/>
      <c r="AL62" s="38">
        <f t="shared" si="22"/>
        <v>8000</v>
      </c>
      <c r="AM62" s="40"/>
      <c r="AN62" s="40"/>
      <c r="AO62" s="38">
        <f t="shared" si="23"/>
        <v>8000</v>
      </c>
    </row>
    <row r="63" spans="1:42" ht="45.6" hidden="1" customHeight="1">
      <c r="A63" s="226" t="s">
        <v>271</v>
      </c>
      <c r="B63" s="227"/>
      <c r="C63" s="228"/>
      <c r="D63" s="109" t="s">
        <v>276</v>
      </c>
      <c r="E63" s="142" t="s">
        <v>265</v>
      </c>
      <c r="F63" s="143"/>
      <c r="G63" s="143"/>
      <c r="H63" s="144"/>
      <c r="I63" s="61"/>
      <c r="J63" s="62"/>
      <c r="K63" s="57">
        <f t="shared" si="0"/>
        <v>0</v>
      </c>
      <c r="L63" s="5"/>
      <c r="M63" s="38">
        <f t="shared" si="1"/>
        <v>0</v>
      </c>
      <c r="N63" s="5"/>
      <c r="O63" s="38">
        <f t="shared" si="40"/>
        <v>0</v>
      </c>
      <c r="P63" s="5"/>
      <c r="Q63" s="38">
        <f t="shared" si="41"/>
        <v>0</v>
      </c>
      <c r="R63" s="40"/>
      <c r="S63" s="40"/>
      <c r="T63" s="38">
        <f t="shared" si="4"/>
        <v>0</v>
      </c>
      <c r="U63" s="40"/>
      <c r="V63" s="40"/>
      <c r="W63" s="38">
        <f t="shared" si="18"/>
        <v>0</v>
      </c>
      <c r="X63" s="40"/>
      <c r="Y63" s="40"/>
      <c r="Z63" s="38">
        <f t="shared" si="19"/>
        <v>0</v>
      </c>
      <c r="AA63" s="40"/>
      <c r="AB63" s="40"/>
      <c r="AC63" s="38">
        <f t="shared" si="20"/>
        <v>0</v>
      </c>
      <c r="AD63" s="40"/>
      <c r="AE63" s="40"/>
      <c r="AF63" s="38">
        <f t="shared" si="10"/>
        <v>0</v>
      </c>
      <c r="AG63" s="40"/>
      <c r="AH63" s="40"/>
      <c r="AI63" s="38">
        <f t="shared" si="21"/>
        <v>0</v>
      </c>
      <c r="AJ63" s="40"/>
      <c r="AK63" s="40"/>
      <c r="AL63" s="38">
        <f t="shared" si="22"/>
        <v>0</v>
      </c>
      <c r="AM63" s="40"/>
      <c r="AN63" s="40"/>
      <c r="AO63" s="38">
        <f t="shared" si="23"/>
        <v>0</v>
      </c>
    </row>
    <row r="64" spans="1:42" ht="30" customHeight="1">
      <c r="A64" s="226" t="s">
        <v>215</v>
      </c>
      <c r="B64" s="227"/>
      <c r="C64" s="228"/>
      <c r="D64" s="109" t="s">
        <v>206</v>
      </c>
      <c r="E64" s="142" t="s">
        <v>244</v>
      </c>
      <c r="F64" s="143"/>
      <c r="G64" s="143"/>
      <c r="H64" s="144"/>
      <c r="I64" s="61">
        <v>6765.1</v>
      </c>
      <c r="J64" s="62"/>
      <c r="K64" s="57">
        <f t="shared" si="0"/>
        <v>6765.1</v>
      </c>
      <c r="L64" s="5"/>
      <c r="M64" s="38">
        <f t="shared" si="1"/>
        <v>6765.1</v>
      </c>
      <c r="N64" s="5"/>
      <c r="O64" s="38">
        <f t="shared" si="40"/>
        <v>6765.1</v>
      </c>
      <c r="P64" s="5"/>
      <c r="Q64" s="38">
        <f t="shared" si="41"/>
        <v>6765.1</v>
      </c>
      <c r="R64" s="40"/>
      <c r="S64" s="40"/>
      <c r="T64" s="38">
        <f t="shared" si="4"/>
        <v>6765.1</v>
      </c>
      <c r="U64" s="40"/>
      <c r="V64" s="40"/>
      <c r="W64" s="38">
        <f t="shared" si="18"/>
        <v>6765.1</v>
      </c>
      <c r="X64" s="40"/>
      <c r="Y64" s="40"/>
      <c r="Z64" s="38">
        <f t="shared" si="19"/>
        <v>6765.1</v>
      </c>
      <c r="AA64" s="40"/>
      <c r="AB64" s="40"/>
      <c r="AC64" s="38">
        <f t="shared" si="20"/>
        <v>6765.1</v>
      </c>
      <c r="AD64" s="40"/>
      <c r="AE64" s="40"/>
      <c r="AF64" s="38">
        <f t="shared" si="10"/>
        <v>6765.1</v>
      </c>
      <c r="AG64" s="40"/>
      <c r="AH64" s="40"/>
      <c r="AI64" s="38">
        <f t="shared" si="21"/>
        <v>6765.1</v>
      </c>
      <c r="AJ64" s="40"/>
      <c r="AK64" s="40"/>
      <c r="AL64" s="38">
        <f t="shared" si="22"/>
        <v>6765.1</v>
      </c>
      <c r="AM64" s="40"/>
      <c r="AN64" s="40"/>
      <c r="AO64" s="38">
        <f t="shared" si="23"/>
        <v>6765.1</v>
      </c>
      <c r="AP64" s="49"/>
    </row>
    <row r="65" spans="1:43" ht="45.75" customHeight="1">
      <c r="A65" s="226" t="s">
        <v>163</v>
      </c>
      <c r="B65" s="227"/>
      <c r="C65" s="228"/>
      <c r="D65" s="101" t="s">
        <v>295</v>
      </c>
      <c r="E65" s="142" t="s">
        <v>299</v>
      </c>
      <c r="F65" s="143"/>
      <c r="G65" s="143"/>
      <c r="H65" s="144"/>
      <c r="I65" s="61">
        <v>9657.9</v>
      </c>
      <c r="J65" s="73"/>
      <c r="K65" s="57">
        <f t="shared" si="0"/>
        <v>9657.9</v>
      </c>
      <c r="L65" s="5"/>
      <c r="M65" s="38">
        <f t="shared" si="1"/>
        <v>9657.9</v>
      </c>
      <c r="N65" s="5"/>
      <c r="O65" s="38">
        <f t="shared" si="40"/>
        <v>9657.9</v>
      </c>
      <c r="P65" s="5"/>
      <c r="Q65" s="38">
        <f t="shared" si="41"/>
        <v>9657.9</v>
      </c>
      <c r="R65" s="40"/>
      <c r="S65" s="40"/>
      <c r="T65" s="38">
        <f t="shared" si="4"/>
        <v>9657.9</v>
      </c>
      <c r="U65" s="40"/>
      <c r="V65" s="40"/>
      <c r="W65" s="38">
        <f t="shared" si="18"/>
        <v>9657.9</v>
      </c>
      <c r="X65" s="40"/>
      <c r="Y65" s="40"/>
      <c r="Z65" s="38">
        <f t="shared" si="19"/>
        <v>9657.9</v>
      </c>
      <c r="AA65" s="40"/>
      <c r="AB65" s="40"/>
      <c r="AC65" s="38">
        <f t="shared" si="20"/>
        <v>9657.9</v>
      </c>
      <c r="AD65" s="40"/>
      <c r="AE65" s="40"/>
      <c r="AF65" s="38">
        <f t="shared" si="10"/>
        <v>9657.9</v>
      </c>
      <c r="AG65" s="40"/>
      <c r="AH65" s="40"/>
      <c r="AI65" s="38">
        <f t="shared" si="21"/>
        <v>9657.9</v>
      </c>
      <c r="AJ65" s="40"/>
      <c r="AK65" s="40"/>
      <c r="AL65" s="38">
        <f t="shared" si="22"/>
        <v>9657.9</v>
      </c>
      <c r="AM65" s="40"/>
      <c r="AN65" s="40"/>
      <c r="AO65" s="38">
        <f t="shared" si="23"/>
        <v>9657.9</v>
      </c>
      <c r="AP65" s="49"/>
    </row>
    <row r="66" spans="1:43" ht="24" customHeight="1">
      <c r="A66" s="226" t="s">
        <v>287</v>
      </c>
      <c r="B66" s="227"/>
      <c r="C66" s="228"/>
      <c r="D66" s="101" t="s">
        <v>288</v>
      </c>
      <c r="E66" s="204" t="s">
        <v>300</v>
      </c>
      <c r="F66" s="220"/>
      <c r="G66" s="220"/>
      <c r="H66" s="221"/>
      <c r="I66" s="61">
        <v>1003.9</v>
      </c>
      <c r="J66" s="62"/>
      <c r="K66" s="57">
        <f t="shared" si="0"/>
        <v>1003.9</v>
      </c>
      <c r="L66" s="5"/>
      <c r="M66" s="38">
        <f t="shared" si="1"/>
        <v>1003.9</v>
      </c>
      <c r="N66" s="73"/>
      <c r="O66" s="38">
        <f t="shared" si="40"/>
        <v>1003.9</v>
      </c>
      <c r="P66" s="5"/>
      <c r="Q66" s="38">
        <f t="shared" si="41"/>
        <v>1003.9</v>
      </c>
      <c r="R66" s="40"/>
      <c r="S66" s="40"/>
      <c r="T66" s="38">
        <f t="shared" si="4"/>
        <v>1003.9</v>
      </c>
      <c r="U66" s="40"/>
      <c r="V66" s="40"/>
      <c r="W66" s="38">
        <f t="shared" si="18"/>
        <v>1003.9</v>
      </c>
      <c r="X66" s="40"/>
      <c r="Y66" s="40"/>
      <c r="Z66" s="38">
        <f t="shared" si="19"/>
        <v>1003.9</v>
      </c>
      <c r="AA66" s="40"/>
      <c r="AB66" s="40"/>
      <c r="AC66" s="38">
        <f t="shared" si="20"/>
        <v>1003.9</v>
      </c>
      <c r="AD66" s="40"/>
      <c r="AE66" s="40"/>
      <c r="AF66" s="38">
        <f t="shared" si="10"/>
        <v>1003.9</v>
      </c>
      <c r="AG66" s="40"/>
      <c r="AH66" s="40"/>
      <c r="AI66" s="38">
        <f t="shared" si="21"/>
        <v>1003.9</v>
      </c>
      <c r="AJ66" s="40"/>
      <c r="AK66" s="40"/>
      <c r="AL66" s="38">
        <f t="shared" si="22"/>
        <v>1003.9</v>
      </c>
      <c r="AM66" s="40"/>
      <c r="AN66" s="40"/>
      <c r="AO66" s="38">
        <f t="shared" si="23"/>
        <v>1003.9</v>
      </c>
    </row>
    <row r="67" spans="1:43" s="74" customFormat="1" ht="34.15" hidden="1" customHeight="1">
      <c r="A67" s="226" t="s">
        <v>269</v>
      </c>
      <c r="B67" s="227"/>
      <c r="C67" s="228"/>
      <c r="D67" s="117" t="s">
        <v>272</v>
      </c>
      <c r="E67" s="204" t="s">
        <v>257</v>
      </c>
      <c r="F67" s="220"/>
      <c r="G67" s="220"/>
      <c r="H67" s="221"/>
      <c r="I67" s="61"/>
      <c r="J67" s="62"/>
      <c r="K67" s="57">
        <f t="shared" si="0"/>
        <v>0</v>
      </c>
      <c r="L67" s="73"/>
      <c r="M67" s="38">
        <f t="shared" si="1"/>
        <v>0</v>
      </c>
      <c r="N67" s="73"/>
      <c r="O67" s="57">
        <f t="shared" si="40"/>
        <v>0</v>
      </c>
      <c r="P67" s="73"/>
      <c r="Q67" s="38">
        <f t="shared" si="41"/>
        <v>0</v>
      </c>
      <c r="R67" s="61"/>
      <c r="S67" s="61"/>
      <c r="T67" s="38">
        <f t="shared" si="4"/>
        <v>0</v>
      </c>
      <c r="U67" s="61"/>
      <c r="V67" s="61"/>
      <c r="W67" s="38">
        <f t="shared" si="18"/>
        <v>0</v>
      </c>
      <c r="X67" s="61"/>
      <c r="Y67" s="61"/>
      <c r="Z67" s="38">
        <f t="shared" si="19"/>
        <v>0</v>
      </c>
      <c r="AA67" s="61"/>
      <c r="AB67" s="61"/>
      <c r="AC67" s="38">
        <f t="shared" si="20"/>
        <v>0</v>
      </c>
      <c r="AD67" s="61"/>
      <c r="AE67" s="61"/>
      <c r="AF67" s="38">
        <f t="shared" si="10"/>
        <v>0</v>
      </c>
      <c r="AG67" s="61"/>
      <c r="AH67" s="61"/>
      <c r="AI67" s="38">
        <f t="shared" si="21"/>
        <v>0</v>
      </c>
      <c r="AJ67" s="61"/>
      <c r="AK67" s="61"/>
      <c r="AL67" s="38">
        <f t="shared" si="22"/>
        <v>0</v>
      </c>
      <c r="AM67" s="61"/>
      <c r="AN67" s="61"/>
      <c r="AO67" s="38">
        <f t="shared" si="23"/>
        <v>0</v>
      </c>
      <c r="AQ67" s="119"/>
    </row>
    <row r="68" spans="1:43" ht="16.899999999999999" customHeight="1">
      <c r="A68" s="155" t="s">
        <v>113</v>
      </c>
      <c r="B68" s="155"/>
      <c r="C68" s="155"/>
      <c r="D68" s="60"/>
      <c r="E68" s="174" t="s">
        <v>32</v>
      </c>
      <c r="F68" s="174"/>
      <c r="G68" s="174"/>
      <c r="H68" s="174"/>
      <c r="I68" s="61">
        <f>SUM(I69:I84)</f>
        <v>75136.5</v>
      </c>
      <c r="J68" s="40">
        <f>SUM(J69:J83)</f>
        <v>0</v>
      </c>
      <c r="K68" s="61">
        <f>SUM(K69:K84)</f>
        <v>75136.5</v>
      </c>
      <c r="L68" s="5">
        <f t="shared" ref="L68:AN68" si="42">SUM(L69:L83)</f>
        <v>0</v>
      </c>
      <c r="M68" s="61">
        <f>SUM(M69:M84)</f>
        <v>75136.5</v>
      </c>
      <c r="N68" s="5">
        <f>SUM(N69:N83)</f>
        <v>0</v>
      </c>
      <c r="O68" s="40">
        <f>SUM(O69:O84)</f>
        <v>75136.5</v>
      </c>
      <c r="P68" s="5">
        <f t="shared" si="42"/>
        <v>0</v>
      </c>
      <c r="Q68" s="40">
        <f>SUM(Q69:Q84)</f>
        <v>75136.5</v>
      </c>
      <c r="R68" s="40">
        <f t="shared" si="42"/>
        <v>0</v>
      </c>
      <c r="S68" s="40">
        <f t="shared" si="42"/>
        <v>0</v>
      </c>
      <c r="T68" s="40">
        <f>SUM(T69:T84)</f>
        <v>75136.5</v>
      </c>
      <c r="U68" s="40">
        <f t="shared" si="42"/>
        <v>0</v>
      </c>
      <c r="V68" s="40">
        <f t="shared" si="42"/>
        <v>0</v>
      </c>
      <c r="W68" s="40">
        <f>SUM(W69:W84)</f>
        <v>75136.5</v>
      </c>
      <c r="X68" s="40">
        <f t="shared" si="42"/>
        <v>0</v>
      </c>
      <c r="Y68" s="40">
        <f t="shared" si="42"/>
        <v>0</v>
      </c>
      <c r="Z68" s="40">
        <f>SUM(Z69:Z84)</f>
        <v>75136.5</v>
      </c>
      <c r="AA68" s="40">
        <f t="shared" si="42"/>
        <v>0</v>
      </c>
      <c r="AB68" s="40">
        <f t="shared" si="42"/>
        <v>0</v>
      </c>
      <c r="AC68" s="40">
        <f>SUM(AC69:AC84)</f>
        <v>75136.5</v>
      </c>
      <c r="AD68" s="40">
        <f>SUM(AD69:AD84)</f>
        <v>0</v>
      </c>
      <c r="AE68" s="40">
        <f t="shared" si="42"/>
        <v>0</v>
      </c>
      <c r="AF68" s="40">
        <f>SUM(AF69:AF84)</f>
        <v>75136.5</v>
      </c>
      <c r="AG68" s="40">
        <f t="shared" si="42"/>
        <v>0</v>
      </c>
      <c r="AH68" s="40">
        <f t="shared" si="42"/>
        <v>0</v>
      </c>
      <c r="AI68" s="40">
        <f>SUM(AI69:AI84)</f>
        <v>75136.5</v>
      </c>
      <c r="AJ68" s="40">
        <f t="shared" si="42"/>
        <v>0</v>
      </c>
      <c r="AK68" s="40">
        <f t="shared" si="42"/>
        <v>0</v>
      </c>
      <c r="AL68" s="40">
        <f>SUM(AL69:AL84)</f>
        <v>75136.5</v>
      </c>
      <c r="AM68" s="40">
        <f t="shared" si="42"/>
        <v>0</v>
      </c>
      <c r="AN68" s="40">
        <f t="shared" si="42"/>
        <v>0</v>
      </c>
      <c r="AO68" s="40">
        <f>SUM(AO69:AO84)</f>
        <v>75136.5</v>
      </c>
      <c r="AP68" s="49"/>
    </row>
    <row r="69" spans="1:43" ht="28.9" customHeight="1">
      <c r="A69" s="156" t="s">
        <v>116</v>
      </c>
      <c r="B69" s="156"/>
      <c r="C69" s="156"/>
      <c r="D69" s="60" t="s">
        <v>218</v>
      </c>
      <c r="E69" s="153" t="s">
        <v>156</v>
      </c>
      <c r="F69" s="153"/>
      <c r="G69" s="153"/>
      <c r="H69" s="153"/>
      <c r="I69" s="54">
        <v>9090.4</v>
      </c>
      <c r="J69" s="3"/>
      <c r="K69" s="38">
        <f t="shared" si="0"/>
        <v>9090.4</v>
      </c>
      <c r="L69" s="3"/>
      <c r="M69" s="38">
        <f t="shared" si="1"/>
        <v>9090.4</v>
      </c>
      <c r="N69" s="3"/>
      <c r="O69" s="38">
        <f t="shared" si="40"/>
        <v>9090.4</v>
      </c>
      <c r="P69" s="3"/>
      <c r="Q69" s="38">
        <f t="shared" si="41"/>
        <v>9090.4</v>
      </c>
      <c r="R69" s="39"/>
      <c r="S69" s="39"/>
      <c r="T69" s="38">
        <f>Q69+R69+S69</f>
        <v>9090.4</v>
      </c>
      <c r="U69" s="39"/>
      <c r="V69" s="39"/>
      <c r="W69" s="38">
        <f t="shared" si="18"/>
        <v>9090.4</v>
      </c>
      <c r="X69" s="39"/>
      <c r="Y69" s="39"/>
      <c r="Z69" s="38">
        <f t="shared" si="19"/>
        <v>9090.4</v>
      </c>
      <c r="AA69" s="39"/>
      <c r="AB69" s="39"/>
      <c r="AC69" s="38">
        <f t="shared" si="20"/>
        <v>9090.4</v>
      </c>
      <c r="AD69" s="39"/>
      <c r="AE69" s="39"/>
      <c r="AF69" s="38">
        <f t="shared" si="10"/>
        <v>9090.4</v>
      </c>
      <c r="AG69" s="39"/>
      <c r="AH69" s="39"/>
      <c r="AI69" s="38">
        <f t="shared" si="21"/>
        <v>9090.4</v>
      </c>
      <c r="AJ69" s="39"/>
      <c r="AK69" s="39"/>
      <c r="AL69" s="38">
        <f t="shared" si="22"/>
        <v>9090.4</v>
      </c>
      <c r="AM69" s="39"/>
      <c r="AN69" s="39"/>
      <c r="AO69" s="38">
        <f t="shared" si="23"/>
        <v>9090.4</v>
      </c>
    </row>
    <row r="70" spans="1:43" ht="104.25" customHeight="1">
      <c r="A70" s="156" t="s">
        <v>114</v>
      </c>
      <c r="B70" s="156"/>
      <c r="C70" s="156"/>
      <c r="D70" s="60" t="s">
        <v>185</v>
      </c>
      <c r="E70" s="142" t="s">
        <v>140</v>
      </c>
      <c r="F70" s="143"/>
      <c r="G70" s="143"/>
      <c r="H70" s="144"/>
      <c r="I70" s="54">
        <v>372</v>
      </c>
      <c r="J70" s="3"/>
      <c r="K70" s="38">
        <f t="shared" si="0"/>
        <v>372</v>
      </c>
      <c r="L70" s="3"/>
      <c r="M70" s="38">
        <f t="shared" si="1"/>
        <v>372</v>
      </c>
      <c r="N70" s="3"/>
      <c r="O70" s="38">
        <f t="shared" si="40"/>
        <v>372</v>
      </c>
      <c r="P70" s="3"/>
      <c r="Q70" s="38">
        <f t="shared" si="41"/>
        <v>372</v>
      </c>
      <c r="R70" s="39"/>
      <c r="S70" s="39"/>
      <c r="T70" s="38">
        <f t="shared" si="4"/>
        <v>372</v>
      </c>
      <c r="U70" s="39"/>
      <c r="V70" s="39"/>
      <c r="W70" s="38">
        <f t="shared" si="18"/>
        <v>372</v>
      </c>
      <c r="X70" s="39"/>
      <c r="Y70" s="39"/>
      <c r="Z70" s="38">
        <f t="shared" si="19"/>
        <v>372</v>
      </c>
      <c r="AA70" s="39"/>
      <c r="AB70" s="39"/>
      <c r="AC70" s="38">
        <f t="shared" si="20"/>
        <v>372</v>
      </c>
      <c r="AD70" s="39"/>
      <c r="AE70" s="39"/>
      <c r="AF70" s="38">
        <f t="shared" si="10"/>
        <v>372</v>
      </c>
      <c r="AG70" s="39"/>
      <c r="AH70" s="39"/>
      <c r="AI70" s="38">
        <f t="shared" si="21"/>
        <v>372</v>
      </c>
      <c r="AJ70" s="54"/>
      <c r="AK70" s="39"/>
      <c r="AL70" s="38">
        <f t="shared" si="22"/>
        <v>372</v>
      </c>
      <c r="AM70" s="54"/>
      <c r="AN70" s="39"/>
      <c r="AO70" s="38">
        <f t="shared" si="23"/>
        <v>372</v>
      </c>
    </row>
    <row r="71" spans="1:43" ht="30.6" hidden="1" customHeight="1">
      <c r="A71" s="156" t="s">
        <v>133</v>
      </c>
      <c r="B71" s="156"/>
      <c r="C71" s="156"/>
      <c r="D71" s="60" t="s">
        <v>210</v>
      </c>
      <c r="E71" s="153" t="s">
        <v>252</v>
      </c>
      <c r="F71" s="153"/>
      <c r="G71" s="153"/>
      <c r="H71" s="153"/>
      <c r="I71" s="54"/>
      <c r="J71" s="3"/>
      <c r="K71" s="38">
        <f t="shared" si="0"/>
        <v>0</v>
      </c>
      <c r="L71" s="3"/>
      <c r="M71" s="38">
        <f t="shared" si="1"/>
        <v>0</v>
      </c>
      <c r="N71" s="3"/>
      <c r="O71" s="38">
        <f t="shared" si="40"/>
        <v>0</v>
      </c>
      <c r="P71" s="3"/>
      <c r="Q71" s="38">
        <f t="shared" si="41"/>
        <v>0</v>
      </c>
      <c r="R71" s="39"/>
      <c r="S71" s="39"/>
      <c r="T71" s="38">
        <f t="shared" si="4"/>
        <v>0</v>
      </c>
      <c r="U71" s="39"/>
      <c r="V71" s="39"/>
      <c r="W71" s="38">
        <f t="shared" si="18"/>
        <v>0</v>
      </c>
      <c r="X71" s="54"/>
      <c r="Y71" s="39"/>
      <c r="Z71" s="38">
        <f t="shared" si="19"/>
        <v>0</v>
      </c>
      <c r="AA71" s="39"/>
      <c r="AB71" s="39"/>
      <c r="AC71" s="38">
        <f t="shared" si="20"/>
        <v>0</v>
      </c>
      <c r="AD71" s="39"/>
      <c r="AE71" s="39"/>
      <c r="AF71" s="38">
        <f t="shared" si="10"/>
        <v>0</v>
      </c>
      <c r="AG71" s="39"/>
      <c r="AH71" s="39"/>
      <c r="AI71" s="38">
        <f t="shared" si="21"/>
        <v>0</v>
      </c>
      <c r="AJ71" s="39"/>
      <c r="AK71" s="39"/>
      <c r="AL71" s="38">
        <f t="shared" si="22"/>
        <v>0</v>
      </c>
      <c r="AM71" s="39"/>
      <c r="AN71" s="39"/>
      <c r="AO71" s="38">
        <f t="shared" si="23"/>
        <v>0</v>
      </c>
    </row>
    <row r="72" spans="1:43" ht="30" customHeight="1">
      <c r="A72" s="156" t="s">
        <v>114</v>
      </c>
      <c r="B72" s="156"/>
      <c r="C72" s="156"/>
      <c r="D72" s="60" t="s">
        <v>203</v>
      </c>
      <c r="E72" s="142" t="s">
        <v>195</v>
      </c>
      <c r="F72" s="143"/>
      <c r="G72" s="143"/>
      <c r="H72" s="144"/>
      <c r="I72" s="54">
        <v>1200</v>
      </c>
      <c r="J72" s="75"/>
      <c r="K72" s="38">
        <f t="shared" si="0"/>
        <v>1200</v>
      </c>
      <c r="L72" s="3"/>
      <c r="M72" s="38">
        <f t="shared" si="1"/>
        <v>1200</v>
      </c>
      <c r="N72" s="3"/>
      <c r="O72" s="38">
        <f t="shared" si="40"/>
        <v>1200</v>
      </c>
      <c r="P72" s="3"/>
      <c r="Q72" s="38">
        <f t="shared" si="41"/>
        <v>1200</v>
      </c>
      <c r="R72" s="39"/>
      <c r="S72" s="39"/>
      <c r="T72" s="38">
        <f t="shared" si="4"/>
        <v>1200</v>
      </c>
      <c r="U72" s="39"/>
      <c r="V72" s="39"/>
      <c r="W72" s="38">
        <f t="shared" si="18"/>
        <v>1200</v>
      </c>
      <c r="X72" s="39"/>
      <c r="Y72" s="39"/>
      <c r="Z72" s="38">
        <f t="shared" si="19"/>
        <v>1200</v>
      </c>
      <c r="AA72" s="39"/>
      <c r="AB72" s="39"/>
      <c r="AC72" s="38">
        <f t="shared" si="20"/>
        <v>1200</v>
      </c>
      <c r="AD72" s="39"/>
      <c r="AE72" s="39"/>
      <c r="AF72" s="38">
        <f t="shared" si="10"/>
        <v>1200</v>
      </c>
      <c r="AG72" s="39"/>
      <c r="AH72" s="39"/>
      <c r="AI72" s="38">
        <f t="shared" si="21"/>
        <v>1200</v>
      </c>
      <c r="AJ72" s="39"/>
      <c r="AK72" s="39"/>
      <c r="AL72" s="38">
        <f t="shared" si="22"/>
        <v>1200</v>
      </c>
      <c r="AM72" s="39"/>
      <c r="AN72" s="39"/>
      <c r="AO72" s="38">
        <f t="shared" si="23"/>
        <v>1200</v>
      </c>
    </row>
    <row r="73" spans="1:43" ht="28.9" customHeight="1">
      <c r="A73" s="145" t="s">
        <v>116</v>
      </c>
      <c r="B73" s="145"/>
      <c r="C73" s="145"/>
      <c r="D73" s="113" t="s">
        <v>234</v>
      </c>
      <c r="E73" s="146" t="s">
        <v>224</v>
      </c>
      <c r="F73" s="147"/>
      <c r="G73" s="147"/>
      <c r="H73" s="148"/>
      <c r="I73" s="55">
        <v>4179</v>
      </c>
      <c r="J73" s="3"/>
      <c r="K73" s="38">
        <f t="shared" si="0"/>
        <v>4179</v>
      </c>
      <c r="L73" s="3"/>
      <c r="M73" s="38">
        <f t="shared" si="1"/>
        <v>4179</v>
      </c>
      <c r="N73" s="3"/>
      <c r="O73" s="38">
        <f t="shared" si="40"/>
        <v>4179</v>
      </c>
      <c r="P73" s="3"/>
      <c r="Q73" s="38">
        <f t="shared" si="41"/>
        <v>4179</v>
      </c>
      <c r="R73" s="39"/>
      <c r="S73" s="39"/>
      <c r="T73" s="38">
        <f t="shared" si="4"/>
        <v>4179</v>
      </c>
      <c r="U73" s="39"/>
      <c r="V73" s="39"/>
      <c r="W73" s="38">
        <f t="shared" si="18"/>
        <v>4179</v>
      </c>
      <c r="X73" s="39"/>
      <c r="Y73" s="39"/>
      <c r="Z73" s="38">
        <f t="shared" si="19"/>
        <v>4179</v>
      </c>
      <c r="AA73" s="39"/>
      <c r="AB73" s="39"/>
      <c r="AC73" s="38">
        <f t="shared" si="20"/>
        <v>4179</v>
      </c>
      <c r="AD73" s="39"/>
      <c r="AE73" s="39"/>
      <c r="AF73" s="38">
        <f t="shared" si="10"/>
        <v>4179</v>
      </c>
      <c r="AG73" s="39"/>
      <c r="AH73" s="39"/>
      <c r="AI73" s="38">
        <f t="shared" si="21"/>
        <v>4179</v>
      </c>
      <c r="AJ73" s="39"/>
      <c r="AK73" s="39"/>
      <c r="AL73" s="38">
        <f t="shared" si="22"/>
        <v>4179</v>
      </c>
      <c r="AM73" s="39"/>
      <c r="AN73" s="39"/>
      <c r="AO73" s="38">
        <f t="shared" si="23"/>
        <v>4179</v>
      </c>
    </row>
    <row r="74" spans="1:43" ht="44.45" hidden="1" customHeight="1">
      <c r="A74" s="156" t="s">
        <v>115</v>
      </c>
      <c r="B74" s="156"/>
      <c r="C74" s="156"/>
      <c r="D74" s="60" t="s">
        <v>267</v>
      </c>
      <c r="E74" s="142" t="s">
        <v>268</v>
      </c>
      <c r="F74" s="143"/>
      <c r="G74" s="143"/>
      <c r="H74" s="144"/>
      <c r="I74" s="54"/>
      <c r="J74" s="39"/>
      <c r="K74" s="38">
        <f t="shared" si="0"/>
        <v>0</v>
      </c>
      <c r="L74" s="3"/>
      <c r="M74" s="38">
        <f t="shared" si="1"/>
        <v>0</v>
      </c>
      <c r="N74" s="3"/>
      <c r="O74" s="38">
        <f t="shared" si="40"/>
        <v>0</v>
      </c>
      <c r="P74" s="3"/>
      <c r="Q74" s="38">
        <f t="shared" si="41"/>
        <v>0</v>
      </c>
      <c r="R74" s="39"/>
      <c r="S74" s="39"/>
      <c r="T74" s="38">
        <f t="shared" si="4"/>
        <v>0</v>
      </c>
      <c r="U74" s="39"/>
      <c r="V74" s="39"/>
      <c r="W74" s="38">
        <f t="shared" si="18"/>
        <v>0</v>
      </c>
      <c r="X74" s="39"/>
      <c r="Y74" s="39"/>
      <c r="Z74" s="38">
        <f>W74+X74+Y74</f>
        <v>0</v>
      </c>
      <c r="AA74" s="38"/>
      <c r="AB74" s="39"/>
      <c r="AC74" s="38">
        <f t="shared" si="20"/>
        <v>0</v>
      </c>
      <c r="AD74" s="39"/>
      <c r="AE74" s="39"/>
      <c r="AF74" s="38">
        <f>AC74+AD74+AE74</f>
        <v>0</v>
      </c>
      <c r="AG74" s="39"/>
      <c r="AH74" s="39"/>
      <c r="AI74" s="38">
        <f>AF74+AG74+AH74</f>
        <v>0</v>
      </c>
      <c r="AJ74" s="39"/>
      <c r="AK74" s="39"/>
      <c r="AL74" s="38">
        <f t="shared" si="22"/>
        <v>0</v>
      </c>
      <c r="AM74" s="39"/>
      <c r="AN74" s="39"/>
      <c r="AO74" s="38">
        <f t="shared" si="23"/>
        <v>0</v>
      </c>
    </row>
    <row r="75" spans="1:43" ht="28.9" customHeight="1">
      <c r="A75" s="156" t="s">
        <v>115</v>
      </c>
      <c r="B75" s="160"/>
      <c r="C75" s="160"/>
      <c r="D75" s="60" t="s">
        <v>186</v>
      </c>
      <c r="E75" s="153" t="s">
        <v>101</v>
      </c>
      <c r="F75" s="153"/>
      <c r="G75" s="153"/>
      <c r="H75" s="153"/>
      <c r="I75" s="54">
        <v>2975.9</v>
      </c>
      <c r="J75" s="3"/>
      <c r="K75" s="38">
        <f t="shared" si="0"/>
        <v>2975.9</v>
      </c>
      <c r="L75" s="3"/>
      <c r="M75" s="38">
        <f t="shared" si="1"/>
        <v>2975.9</v>
      </c>
      <c r="N75" s="3"/>
      <c r="O75" s="38">
        <f t="shared" si="40"/>
        <v>2975.9</v>
      </c>
      <c r="P75" s="3"/>
      <c r="Q75" s="38">
        <f t="shared" si="41"/>
        <v>2975.9</v>
      </c>
      <c r="R75" s="39"/>
      <c r="S75" s="39"/>
      <c r="T75" s="38">
        <f t="shared" si="4"/>
        <v>2975.9</v>
      </c>
      <c r="U75" s="39"/>
      <c r="V75" s="39"/>
      <c r="W75" s="38">
        <f t="shared" si="18"/>
        <v>2975.9</v>
      </c>
      <c r="X75" s="39"/>
      <c r="Y75" s="39"/>
      <c r="Z75" s="38">
        <f t="shared" si="19"/>
        <v>2975.9</v>
      </c>
      <c r="AA75" s="39"/>
      <c r="AB75" s="39"/>
      <c r="AC75" s="38">
        <f t="shared" si="20"/>
        <v>2975.9</v>
      </c>
      <c r="AD75" s="39"/>
      <c r="AE75" s="39"/>
      <c r="AF75" s="38">
        <f t="shared" si="10"/>
        <v>2975.9</v>
      </c>
      <c r="AG75" s="39"/>
      <c r="AH75" s="39"/>
      <c r="AI75" s="38">
        <f>AF75+AG75+AH75</f>
        <v>2975.9</v>
      </c>
      <c r="AJ75" s="39"/>
      <c r="AK75" s="39"/>
      <c r="AL75" s="38">
        <f t="shared" si="22"/>
        <v>2975.9</v>
      </c>
      <c r="AM75" s="39"/>
      <c r="AN75" s="39"/>
      <c r="AO75" s="38">
        <f t="shared" si="23"/>
        <v>2975.9</v>
      </c>
    </row>
    <row r="76" spans="1:43" s="74" customFormat="1" ht="42" hidden="1" customHeight="1">
      <c r="A76" s="156" t="s">
        <v>115</v>
      </c>
      <c r="B76" s="160"/>
      <c r="C76" s="160"/>
      <c r="D76" s="60" t="s">
        <v>267</v>
      </c>
      <c r="E76" s="153" t="s">
        <v>268</v>
      </c>
      <c r="F76" s="153"/>
      <c r="G76" s="153"/>
      <c r="H76" s="153"/>
      <c r="I76" s="54"/>
      <c r="J76" s="75"/>
      <c r="K76" s="57">
        <f t="shared" si="0"/>
        <v>0</v>
      </c>
      <c r="L76" s="75"/>
      <c r="M76" s="57">
        <f t="shared" si="1"/>
        <v>0</v>
      </c>
      <c r="N76" s="75"/>
      <c r="O76" s="57">
        <f t="shared" si="40"/>
        <v>0</v>
      </c>
      <c r="P76" s="75"/>
      <c r="Q76" s="57">
        <f t="shared" si="41"/>
        <v>0</v>
      </c>
      <c r="R76" s="54"/>
      <c r="S76" s="54"/>
      <c r="T76" s="57">
        <f t="shared" si="4"/>
        <v>0</v>
      </c>
      <c r="U76" s="54"/>
      <c r="V76" s="54"/>
      <c r="W76" s="57">
        <f t="shared" si="18"/>
        <v>0</v>
      </c>
      <c r="X76" s="54"/>
      <c r="Y76" s="54"/>
      <c r="Z76" s="57">
        <f t="shared" si="19"/>
        <v>0</v>
      </c>
      <c r="AA76" s="54"/>
      <c r="AB76" s="54"/>
      <c r="AC76" s="57">
        <f t="shared" si="20"/>
        <v>0</v>
      </c>
      <c r="AD76" s="54"/>
      <c r="AE76" s="54"/>
      <c r="AF76" s="57">
        <f t="shared" si="10"/>
        <v>0</v>
      </c>
      <c r="AG76" s="54"/>
      <c r="AH76" s="54"/>
      <c r="AI76" s="57">
        <f t="shared" si="21"/>
        <v>0</v>
      </c>
      <c r="AJ76" s="54"/>
      <c r="AK76" s="54"/>
      <c r="AL76" s="57">
        <f t="shared" si="22"/>
        <v>0</v>
      </c>
      <c r="AM76" s="54"/>
      <c r="AN76" s="54"/>
      <c r="AO76" s="57">
        <f t="shared" si="23"/>
        <v>0</v>
      </c>
    </row>
    <row r="77" spans="1:43" ht="23.45" customHeight="1">
      <c r="A77" s="156" t="s">
        <v>116</v>
      </c>
      <c r="B77" s="160"/>
      <c r="C77" s="160"/>
      <c r="D77" s="60" t="s">
        <v>197</v>
      </c>
      <c r="E77" s="142" t="s">
        <v>75</v>
      </c>
      <c r="F77" s="143"/>
      <c r="G77" s="143"/>
      <c r="H77" s="144"/>
      <c r="I77" s="54">
        <v>47116</v>
      </c>
      <c r="J77" s="3"/>
      <c r="K77" s="38">
        <f t="shared" si="0"/>
        <v>47116</v>
      </c>
      <c r="L77" s="3"/>
      <c r="M77" s="38">
        <f t="shared" si="1"/>
        <v>47116</v>
      </c>
      <c r="N77" s="3"/>
      <c r="O77" s="38">
        <f t="shared" si="40"/>
        <v>47116</v>
      </c>
      <c r="P77" s="3"/>
      <c r="Q77" s="38">
        <f t="shared" si="41"/>
        <v>47116</v>
      </c>
      <c r="R77" s="39"/>
      <c r="S77" s="39"/>
      <c r="T77" s="38">
        <f t="shared" si="4"/>
        <v>47116</v>
      </c>
      <c r="U77" s="39"/>
      <c r="V77" s="39"/>
      <c r="W77" s="38">
        <f t="shared" si="18"/>
        <v>47116</v>
      </c>
      <c r="X77" s="39"/>
      <c r="Y77" s="39"/>
      <c r="Z77" s="38">
        <f t="shared" si="19"/>
        <v>47116</v>
      </c>
      <c r="AA77" s="39"/>
      <c r="AB77" s="39"/>
      <c r="AC77" s="38">
        <f t="shared" si="20"/>
        <v>47116</v>
      </c>
      <c r="AD77" s="39"/>
      <c r="AE77" s="39"/>
      <c r="AF77" s="38">
        <f t="shared" si="10"/>
        <v>47116</v>
      </c>
      <c r="AG77" s="39"/>
      <c r="AH77" s="39"/>
      <c r="AI77" s="38">
        <f t="shared" si="21"/>
        <v>47116</v>
      </c>
      <c r="AJ77" s="39"/>
      <c r="AK77" s="39"/>
      <c r="AL77" s="38">
        <f t="shared" si="22"/>
        <v>47116</v>
      </c>
      <c r="AM77" s="39"/>
      <c r="AN77" s="39"/>
      <c r="AO77" s="38">
        <f t="shared" si="23"/>
        <v>47116</v>
      </c>
    </row>
    <row r="78" spans="1:43" ht="30" customHeight="1">
      <c r="A78" s="156" t="s">
        <v>115</v>
      </c>
      <c r="B78" s="160"/>
      <c r="C78" s="160"/>
      <c r="D78" s="60" t="s">
        <v>187</v>
      </c>
      <c r="E78" s="157" t="s">
        <v>85</v>
      </c>
      <c r="F78" s="158"/>
      <c r="G78" s="158"/>
      <c r="H78" s="159"/>
      <c r="I78" s="54">
        <v>617.4</v>
      </c>
      <c r="J78" s="3"/>
      <c r="K78" s="38">
        <f t="shared" si="0"/>
        <v>617.4</v>
      </c>
      <c r="L78" s="3"/>
      <c r="M78" s="38">
        <f t="shared" si="1"/>
        <v>617.4</v>
      </c>
      <c r="N78" s="3"/>
      <c r="O78" s="38">
        <f t="shared" si="40"/>
        <v>617.4</v>
      </c>
      <c r="P78" s="3"/>
      <c r="Q78" s="38">
        <f t="shared" si="41"/>
        <v>617.4</v>
      </c>
      <c r="R78" s="39"/>
      <c r="S78" s="39"/>
      <c r="T78" s="38">
        <f t="shared" si="4"/>
        <v>617.4</v>
      </c>
      <c r="U78" s="39"/>
      <c r="V78" s="39"/>
      <c r="W78" s="38">
        <f>T78+U78+V78</f>
        <v>617.4</v>
      </c>
      <c r="X78" s="39"/>
      <c r="Y78" s="39"/>
      <c r="Z78" s="38">
        <f>W78+X78+Y78</f>
        <v>617.4</v>
      </c>
      <c r="AA78" s="39"/>
      <c r="AB78" s="39"/>
      <c r="AC78" s="38">
        <f t="shared" si="20"/>
        <v>617.4</v>
      </c>
      <c r="AD78" s="39"/>
      <c r="AE78" s="39"/>
      <c r="AF78" s="38">
        <f t="shared" si="10"/>
        <v>617.4</v>
      </c>
      <c r="AG78" s="39"/>
      <c r="AH78" s="39"/>
      <c r="AI78" s="38">
        <f t="shared" si="21"/>
        <v>617.4</v>
      </c>
      <c r="AJ78" s="39"/>
      <c r="AK78" s="39"/>
      <c r="AL78" s="38">
        <f t="shared" si="22"/>
        <v>617.4</v>
      </c>
      <c r="AM78" s="39"/>
      <c r="AN78" s="39"/>
      <c r="AO78" s="38">
        <f t="shared" si="23"/>
        <v>617.4</v>
      </c>
    </row>
    <row r="79" spans="1:43" ht="45.75" customHeight="1">
      <c r="A79" s="156" t="s">
        <v>115</v>
      </c>
      <c r="B79" s="160"/>
      <c r="C79" s="160"/>
      <c r="D79" s="135"/>
      <c r="E79" s="157" t="s">
        <v>294</v>
      </c>
      <c r="F79" s="158"/>
      <c r="G79" s="158"/>
      <c r="H79" s="159"/>
      <c r="I79" s="54">
        <v>1097</v>
      </c>
      <c r="J79" s="3"/>
      <c r="K79" s="38">
        <f t="shared" si="0"/>
        <v>1097</v>
      </c>
      <c r="L79" s="3"/>
      <c r="M79" s="38">
        <f t="shared" si="1"/>
        <v>1097</v>
      </c>
      <c r="N79" s="3"/>
      <c r="O79" s="38">
        <f t="shared" si="40"/>
        <v>1097</v>
      </c>
      <c r="P79" s="3"/>
      <c r="Q79" s="38">
        <f t="shared" si="41"/>
        <v>1097</v>
      </c>
      <c r="R79" s="39"/>
      <c r="S79" s="39"/>
      <c r="T79" s="38">
        <f t="shared" si="4"/>
        <v>1097</v>
      </c>
      <c r="U79" s="39"/>
      <c r="V79" s="39"/>
      <c r="W79" s="38">
        <f>T79+U79+V79</f>
        <v>1097</v>
      </c>
      <c r="X79" s="39"/>
      <c r="Y79" s="39"/>
      <c r="Z79" s="38">
        <f>W79+X79+Y79</f>
        <v>1097</v>
      </c>
      <c r="AA79" s="39"/>
      <c r="AB79" s="39"/>
      <c r="AC79" s="38">
        <f t="shared" si="20"/>
        <v>1097</v>
      </c>
      <c r="AD79" s="39"/>
      <c r="AE79" s="39"/>
      <c r="AF79" s="38">
        <f t="shared" si="10"/>
        <v>1097</v>
      </c>
      <c r="AG79" s="39"/>
      <c r="AH79" s="39"/>
      <c r="AI79" s="38">
        <f t="shared" si="21"/>
        <v>1097</v>
      </c>
      <c r="AJ79" s="39"/>
      <c r="AK79" s="39"/>
      <c r="AL79" s="38">
        <f t="shared" si="22"/>
        <v>1097</v>
      </c>
      <c r="AM79" s="39"/>
      <c r="AN79" s="39"/>
      <c r="AO79" s="38">
        <f t="shared" si="23"/>
        <v>1097</v>
      </c>
    </row>
    <row r="80" spans="1:43" ht="45.75" customHeight="1">
      <c r="A80" s="156" t="s">
        <v>115</v>
      </c>
      <c r="B80" s="160"/>
      <c r="C80" s="160"/>
      <c r="D80" s="60" t="s">
        <v>167</v>
      </c>
      <c r="E80" s="157" t="s">
        <v>297</v>
      </c>
      <c r="F80" s="158"/>
      <c r="G80" s="158"/>
      <c r="H80" s="159"/>
      <c r="I80" s="54">
        <v>8488.7999999999993</v>
      </c>
      <c r="J80" s="3"/>
      <c r="K80" s="38">
        <f t="shared" si="0"/>
        <v>8488.7999999999993</v>
      </c>
      <c r="L80" s="3"/>
      <c r="M80" s="38">
        <f t="shared" si="1"/>
        <v>8488.7999999999993</v>
      </c>
      <c r="N80" s="3"/>
      <c r="O80" s="38">
        <f t="shared" si="40"/>
        <v>8488.7999999999993</v>
      </c>
      <c r="P80" s="3"/>
      <c r="Q80" s="38">
        <f t="shared" si="41"/>
        <v>8488.7999999999993</v>
      </c>
      <c r="R80" s="39"/>
      <c r="S80" s="39"/>
      <c r="T80" s="38">
        <f t="shared" si="4"/>
        <v>8488.7999999999993</v>
      </c>
      <c r="U80" s="39"/>
      <c r="V80" s="39"/>
      <c r="W80" s="38">
        <f>T80+U80+V80</f>
        <v>8488.7999999999993</v>
      </c>
      <c r="X80" s="39"/>
      <c r="Y80" s="39"/>
      <c r="Z80" s="38">
        <f>W80+X80+Y80</f>
        <v>8488.7999999999993</v>
      </c>
      <c r="AA80" s="39"/>
      <c r="AB80" s="39"/>
      <c r="AC80" s="38">
        <f t="shared" si="20"/>
        <v>8488.7999999999993</v>
      </c>
      <c r="AD80" s="39"/>
      <c r="AE80" s="39"/>
      <c r="AF80" s="38">
        <f t="shared" si="10"/>
        <v>8488.7999999999993</v>
      </c>
      <c r="AG80" s="39"/>
      <c r="AH80" s="39"/>
      <c r="AI80" s="38">
        <f t="shared" si="21"/>
        <v>8488.7999999999993</v>
      </c>
      <c r="AJ80" s="39"/>
      <c r="AK80" s="39"/>
      <c r="AL80" s="38">
        <f t="shared" si="22"/>
        <v>8488.7999999999993</v>
      </c>
      <c r="AM80" s="39"/>
      <c r="AN80" s="39"/>
      <c r="AO80" s="38">
        <f t="shared" si="23"/>
        <v>8488.7999999999993</v>
      </c>
    </row>
    <row r="81" spans="1:44" ht="48" hidden="1" customHeight="1">
      <c r="A81" s="156" t="s">
        <v>115</v>
      </c>
      <c r="B81" s="160"/>
      <c r="C81" s="160"/>
      <c r="D81" s="60" t="s">
        <v>188</v>
      </c>
      <c r="E81" s="157" t="s">
        <v>145</v>
      </c>
      <c r="F81" s="158"/>
      <c r="G81" s="158"/>
      <c r="H81" s="159"/>
      <c r="I81" s="54"/>
      <c r="J81" s="3"/>
      <c r="K81" s="38">
        <f t="shared" si="0"/>
        <v>0</v>
      </c>
      <c r="L81" s="3"/>
      <c r="M81" s="38">
        <f t="shared" si="1"/>
        <v>0</v>
      </c>
      <c r="N81" s="3"/>
      <c r="O81" s="38">
        <f t="shared" si="40"/>
        <v>0</v>
      </c>
      <c r="P81" s="3"/>
      <c r="Q81" s="38">
        <f t="shared" si="41"/>
        <v>0</v>
      </c>
      <c r="R81" s="39"/>
      <c r="S81" s="39"/>
      <c r="T81" s="38">
        <f t="shared" si="4"/>
        <v>0</v>
      </c>
      <c r="U81" s="39"/>
      <c r="V81" s="39"/>
      <c r="W81" s="38">
        <f t="shared" ref="W81:W84" si="43">T81+U81+V81</f>
        <v>0</v>
      </c>
      <c r="X81" s="39"/>
      <c r="Y81" s="39"/>
      <c r="Z81" s="38">
        <f t="shared" ref="Z81:Z84" si="44">W81+X81+Y81</f>
        <v>0</v>
      </c>
      <c r="AA81" s="39"/>
      <c r="AB81" s="39"/>
      <c r="AC81" s="38">
        <f t="shared" si="20"/>
        <v>0</v>
      </c>
      <c r="AD81" s="39"/>
      <c r="AE81" s="39"/>
      <c r="AF81" s="38">
        <f t="shared" si="10"/>
        <v>0</v>
      </c>
      <c r="AG81" s="39"/>
      <c r="AH81" s="39"/>
      <c r="AI81" s="38">
        <f t="shared" si="21"/>
        <v>0</v>
      </c>
      <c r="AJ81" s="39"/>
      <c r="AK81" s="39"/>
      <c r="AL81" s="38">
        <f t="shared" si="22"/>
        <v>0</v>
      </c>
      <c r="AM81" s="39"/>
      <c r="AN81" s="39"/>
      <c r="AO81" s="38">
        <f t="shared" si="23"/>
        <v>0</v>
      </c>
    </row>
    <row r="82" spans="1:44" ht="45.75" hidden="1" customHeight="1">
      <c r="A82" s="156" t="s">
        <v>115</v>
      </c>
      <c r="B82" s="160"/>
      <c r="C82" s="160"/>
      <c r="D82" s="60" t="s">
        <v>193</v>
      </c>
      <c r="E82" s="142" t="s">
        <v>146</v>
      </c>
      <c r="F82" s="143"/>
      <c r="G82" s="143"/>
      <c r="H82" s="144"/>
      <c r="I82" s="54"/>
      <c r="J82" s="3"/>
      <c r="K82" s="38">
        <f t="shared" si="0"/>
        <v>0</v>
      </c>
      <c r="L82" s="3"/>
      <c r="M82" s="38">
        <f t="shared" si="1"/>
        <v>0</v>
      </c>
      <c r="N82" s="3"/>
      <c r="O82" s="38">
        <f t="shared" si="40"/>
        <v>0</v>
      </c>
      <c r="P82" s="3"/>
      <c r="Q82" s="38">
        <f t="shared" si="41"/>
        <v>0</v>
      </c>
      <c r="R82" s="39"/>
      <c r="S82" s="39"/>
      <c r="T82" s="38">
        <f t="shared" si="4"/>
        <v>0</v>
      </c>
      <c r="U82" s="39"/>
      <c r="V82" s="39"/>
      <c r="W82" s="38">
        <f t="shared" si="43"/>
        <v>0</v>
      </c>
      <c r="X82" s="39"/>
      <c r="Y82" s="39"/>
      <c r="Z82" s="38">
        <f t="shared" si="44"/>
        <v>0</v>
      </c>
      <c r="AA82" s="39"/>
      <c r="AB82" s="39"/>
      <c r="AC82" s="38">
        <f t="shared" si="20"/>
        <v>0</v>
      </c>
      <c r="AD82" s="39"/>
      <c r="AE82" s="39"/>
      <c r="AF82" s="38">
        <f t="shared" si="10"/>
        <v>0</v>
      </c>
      <c r="AG82" s="39"/>
      <c r="AH82" s="39"/>
      <c r="AI82" s="38">
        <f t="shared" si="21"/>
        <v>0</v>
      </c>
      <c r="AJ82" s="39"/>
      <c r="AK82" s="39"/>
      <c r="AL82" s="38">
        <f t="shared" si="22"/>
        <v>0</v>
      </c>
      <c r="AM82" s="39"/>
      <c r="AN82" s="39"/>
      <c r="AO82" s="38">
        <f t="shared" si="23"/>
        <v>0</v>
      </c>
    </row>
    <row r="83" spans="1:44" ht="44.25" hidden="1" customHeight="1">
      <c r="A83" s="156" t="s">
        <v>115</v>
      </c>
      <c r="B83" s="160"/>
      <c r="C83" s="160"/>
      <c r="D83" s="60" t="s">
        <v>189</v>
      </c>
      <c r="E83" s="157" t="s">
        <v>144</v>
      </c>
      <c r="F83" s="158"/>
      <c r="G83" s="158"/>
      <c r="H83" s="159"/>
      <c r="I83" s="54"/>
      <c r="J83" s="3"/>
      <c r="K83" s="38">
        <f t="shared" si="0"/>
        <v>0</v>
      </c>
      <c r="L83" s="3"/>
      <c r="M83" s="38">
        <f t="shared" si="1"/>
        <v>0</v>
      </c>
      <c r="N83" s="3"/>
      <c r="O83" s="38">
        <f t="shared" si="40"/>
        <v>0</v>
      </c>
      <c r="P83" s="3"/>
      <c r="Q83" s="38">
        <f t="shared" si="41"/>
        <v>0</v>
      </c>
      <c r="R83" s="39"/>
      <c r="S83" s="39"/>
      <c r="T83" s="38">
        <f t="shared" si="4"/>
        <v>0</v>
      </c>
      <c r="U83" s="39"/>
      <c r="V83" s="39"/>
      <c r="W83" s="38">
        <f t="shared" si="43"/>
        <v>0</v>
      </c>
      <c r="X83" s="39"/>
      <c r="Y83" s="39"/>
      <c r="Z83" s="38">
        <f t="shared" si="44"/>
        <v>0</v>
      </c>
      <c r="AA83" s="39"/>
      <c r="AB83" s="39"/>
      <c r="AC83" s="38">
        <f t="shared" si="20"/>
        <v>0</v>
      </c>
      <c r="AD83" s="39"/>
      <c r="AE83" s="39"/>
      <c r="AF83" s="38">
        <f t="shared" si="10"/>
        <v>0</v>
      </c>
      <c r="AG83" s="39"/>
      <c r="AH83" s="39"/>
      <c r="AI83" s="38">
        <f t="shared" si="21"/>
        <v>0</v>
      </c>
      <c r="AJ83" s="39"/>
      <c r="AK83" s="39"/>
      <c r="AL83" s="38">
        <f t="shared" si="22"/>
        <v>0</v>
      </c>
      <c r="AM83" s="39"/>
      <c r="AN83" s="39"/>
      <c r="AO83" s="38">
        <f t="shared" si="23"/>
        <v>0</v>
      </c>
    </row>
    <row r="84" spans="1:44" ht="29.45" hidden="1" customHeight="1">
      <c r="A84" s="156" t="s">
        <v>115</v>
      </c>
      <c r="B84" s="160"/>
      <c r="C84" s="160"/>
      <c r="D84" s="60" t="s">
        <v>205</v>
      </c>
      <c r="E84" s="229" t="s">
        <v>194</v>
      </c>
      <c r="F84" s="230"/>
      <c r="G84" s="230"/>
      <c r="H84" s="231"/>
      <c r="I84" s="54"/>
      <c r="J84" s="3"/>
      <c r="K84" s="38">
        <f t="shared" si="0"/>
        <v>0</v>
      </c>
      <c r="L84" s="3"/>
      <c r="M84" s="38">
        <f t="shared" si="1"/>
        <v>0</v>
      </c>
      <c r="N84" s="3"/>
      <c r="O84" s="38">
        <f t="shared" si="40"/>
        <v>0</v>
      </c>
      <c r="P84" s="3"/>
      <c r="Q84" s="38">
        <f t="shared" si="41"/>
        <v>0</v>
      </c>
      <c r="R84" s="39"/>
      <c r="S84" s="39"/>
      <c r="T84" s="38">
        <f t="shared" si="4"/>
        <v>0</v>
      </c>
      <c r="U84" s="39"/>
      <c r="V84" s="39"/>
      <c r="W84" s="38">
        <f t="shared" si="43"/>
        <v>0</v>
      </c>
      <c r="X84" s="39"/>
      <c r="Y84" s="39"/>
      <c r="Z84" s="38">
        <f t="shared" si="44"/>
        <v>0</v>
      </c>
      <c r="AA84" s="39"/>
      <c r="AB84" s="39"/>
      <c r="AC84" s="38">
        <f t="shared" si="20"/>
        <v>0</v>
      </c>
      <c r="AD84" s="39"/>
      <c r="AE84" s="39"/>
      <c r="AF84" s="38">
        <f t="shared" si="10"/>
        <v>0</v>
      </c>
      <c r="AG84" s="39"/>
      <c r="AH84" s="39"/>
      <c r="AI84" s="38">
        <f t="shared" si="21"/>
        <v>0</v>
      </c>
      <c r="AJ84" s="39"/>
      <c r="AK84" s="39"/>
      <c r="AL84" s="38">
        <f t="shared" si="22"/>
        <v>0</v>
      </c>
      <c r="AM84" s="39"/>
      <c r="AN84" s="39"/>
      <c r="AO84" s="38">
        <f t="shared" si="23"/>
        <v>0</v>
      </c>
      <c r="AP84" s="105"/>
    </row>
    <row r="85" spans="1:44" s="82" customFormat="1" ht="33.75" customHeight="1">
      <c r="A85" s="154" t="s">
        <v>117</v>
      </c>
      <c r="B85" s="154"/>
      <c r="C85" s="154"/>
      <c r="D85" s="97"/>
      <c r="E85" s="176" t="s">
        <v>104</v>
      </c>
      <c r="F85" s="177"/>
      <c r="G85" s="177"/>
      <c r="H85" s="178"/>
      <c r="I85" s="66">
        <f>I86+I87+I88+I89+I90+I91+I92+I93+I94+I95+I96+I97+I98+I99+I103+I104+I105+I106+I109+I110+I111+I107+I108</f>
        <v>284670.69999999995</v>
      </c>
      <c r="J85" s="36">
        <f>J87+J89+J90+J91+J92+J93+J94+J95+J96+J97+J98+J99+J103+J104+J105+J106+J109+J110+J111</f>
        <v>0</v>
      </c>
      <c r="K85" s="59">
        <f t="shared" si="0"/>
        <v>284670.69999999995</v>
      </c>
      <c r="L85" s="36">
        <f>L87+L89+L90+L91+L92+L93+L94+L95+L96+L97+L98+L99+L103+L104+L105+L106+L107+L108+L109+L110+L111</f>
        <v>0</v>
      </c>
      <c r="M85" s="59">
        <f t="shared" si="1"/>
        <v>284670.69999999995</v>
      </c>
      <c r="N85" s="36">
        <f>N87+N89+N90+N91+N92+N93+N94+N95+N96+N97+N98+N99+N103+N104+N105+N106+N107+N108+N109+N110+N111</f>
        <v>0</v>
      </c>
      <c r="O85" s="59">
        <f t="shared" si="40"/>
        <v>284670.69999999995</v>
      </c>
      <c r="P85" s="36">
        <f>P87+P89+P90+P91+P92+P93+P94+P95+P96+P97+P98+P99+P103+P104+P105+P106+P109+P110+P111</f>
        <v>0</v>
      </c>
      <c r="Q85" s="59">
        <f t="shared" si="41"/>
        <v>284670.69999999995</v>
      </c>
      <c r="R85" s="42">
        <f>R86+R87+R88+R89+R90+R91+R92+R93+R94+R95+R96+R97+R98+R99+R103+R104+R105+R107+R109+R110+R111</f>
        <v>0</v>
      </c>
      <c r="S85" s="42"/>
      <c r="T85" s="59">
        <f t="shared" si="4"/>
        <v>284670.69999999995</v>
      </c>
      <c r="U85" s="42">
        <f>U86+U87+U88+U89+U90+U91+U92+U93+U94+U95+U96+U97+U98+U99+U103+U104+U105+U106+U107+U109+U110+U111</f>
        <v>0</v>
      </c>
      <c r="V85" s="42">
        <f>V86+V87+V89+V90+V91+V92+V93+V94+V95+V96+V97+V98+V99+V103+V104+V105+V106+V107+V109+V110+V111</f>
        <v>0</v>
      </c>
      <c r="W85" s="59">
        <f t="shared" si="18"/>
        <v>284670.69999999995</v>
      </c>
      <c r="X85" s="42">
        <f>X86+X87+X89+X90+X91+X92+X93+X94+X95+X96+X97+X98+X99+X103+X104+X105+X106+X107+X109+X110+X111</f>
        <v>0</v>
      </c>
      <c r="Y85" s="42">
        <f>Y86+Y87+Y89+Y90+Y91+Y92+Y93+Y94+Y95+Y96+Y97+Y98+Y99+Y103+Y104+Y105+Y106+Y107+Y109+Y110+Y111</f>
        <v>0</v>
      </c>
      <c r="Z85" s="59">
        <f t="shared" si="19"/>
        <v>284670.69999999995</v>
      </c>
      <c r="AA85" s="42">
        <f t="shared" ref="AA85:AB85" si="45">AA86+AA87+AA89+AA90+AA91+AA92+AA93+AA94+AA95+AA96+AA97+AA98+AA99+AA103+AA104+AA105+AA106+AA107+AA109+AA110+AA111</f>
        <v>0</v>
      </c>
      <c r="AB85" s="42">
        <f t="shared" si="45"/>
        <v>0</v>
      </c>
      <c r="AC85" s="59">
        <f t="shared" si="20"/>
        <v>284670.69999999995</v>
      </c>
      <c r="AD85" s="42">
        <f>AD86+AD87+AD88+AD89+AD90+AD91+AD92+AD93+AD94+AD95+AD96+AD97+AD98+AD99+AD103+AD104+AD105+AD106+AD107+AD109+AD110+AD111</f>
        <v>0</v>
      </c>
      <c r="AE85" s="42"/>
      <c r="AF85" s="59">
        <f t="shared" si="10"/>
        <v>284670.69999999995</v>
      </c>
      <c r="AG85" s="42">
        <f t="shared" ref="AG85:AK85" si="46">AG86+AG87+AG89+AG90+AG91+AG92+AG93+AG94+AG95+AG96+AG97+AG98+AG99+AG103+AG104+AG105+AG106+AG107+AG109+AG110+AG111</f>
        <v>0</v>
      </c>
      <c r="AH85" s="42">
        <f t="shared" si="46"/>
        <v>0</v>
      </c>
      <c r="AI85" s="59">
        <f t="shared" si="21"/>
        <v>284670.69999999995</v>
      </c>
      <c r="AJ85" s="42">
        <f t="shared" si="46"/>
        <v>0</v>
      </c>
      <c r="AK85" s="42">
        <f t="shared" si="46"/>
        <v>0</v>
      </c>
      <c r="AL85" s="59">
        <f t="shared" si="22"/>
        <v>284670.69999999995</v>
      </c>
      <c r="AM85" s="42">
        <f t="shared" ref="AM85" si="47">AM86+AM87+AM89+AM90+AM91+AM92+AM93+AM94+AM95+AM96+AM97+AM98+AM99+AM103+AM104+AM105+AM106+AM107+AM109+AM110+AM111</f>
        <v>0</v>
      </c>
      <c r="AN85" s="42">
        <f t="shared" ref="AN85" si="48">AN86+AN87+AN89+AN90+AN91+AN92+AN93+AN94+AN95+AN96+AN97+AN98+AN99+AN103+AN104+AN105+AN106+AN107+AN109+AN110+AN111</f>
        <v>0</v>
      </c>
      <c r="AO85" s="59">
        <f t="shared" si="23"/>
        <v>284670.69999999995</v>
      </c>
      <c r="AP85" s="83"/>
    </row>
    <row r="86" spans="1:44" ht="57.75" customHeight="1">
      <c r="A86" s="156" t="s">
        <v>307</v>
      </c>
      <c r="B86" s="160"/>
      <c r="C86" s="160"/>
      <c r="D86" s="136" t="s">
        <v>305</v>
      </c>
      <c r="E86" s="153" t="s">
        <v>306</v>
      </c>
      <c r="F86" s="161"/>
      <c r="G86" s="161"/>
      <c r="H86" s="161"/>
      <c r="I86" s="54">
        <v>3.7</v>
      </c>
      <c r="J86" s="3"/>
      <c r="K86" s="38">
        <f t="shared" si="0"/>
        <v>3.7</v>
      </c>
      <c r="L86" s="3"/>
      <c r="M86" s="38">
        <f t="shared" si="1"/>
        <v>3.7</v>
      </c>
      <c r="N86" s="3"/>
      <c r="O86" s="38">
        <f t="shared" si="40"/>
        <v>3.7</v>
      </c>
      <c r="P86" s="3"/>
      <c r="Q86" s="38">
        <f t="shared" si="41"/>
        <v>3.7</v>
      </c>
      <c r="R86" s="39"/>
      <c r="S86" s="39"/>
      <c r="T86" s="38">
        <f t="shared" si="4"/>
        <v>3.7</v>
      </c>
      <c r="U86" s="39"/>
      <c r="V86" s="39"/>
      <c r="W86" s="38">
        <f t="shared" si="18"/>
        <v>3.7</v>
      </c>
      <c r="X86" s="39"/>
      <c r="Y86" s="39"/>
      <c r="Z86" s="38">
        <f t="shared" si="19"/>
        <v>3.7</v>
      </c>
      <c r="AA86" s="39"/>
      <c r="AB86" s="39"/>
      <c r="AC86" s="38">
        <f t="shared" si="20"/>
        <v>3.7</v>
      </c>
      <c r="AD86" s="39"/>
      <c r="AE86" s="39"/>
      <c r="AF86" s="38">
        <f t="shared" si="10"/>
        <v>3.7</v>
      </c>
      <c r="AG86" s="39"/>
      <c r="AH86" s="39"/>
      <c r="AI86" s="38">
        <f t="shared" si="21"/>
        <v>3.7</v>
      </c>
      <c r="AJ86" s="39"/>
      <c r="AK86" s="39"/>
      <c r="AL86" s="38">
        <f t="shared" si="22"/>
        <v>3.7</v>
      </c>
      <c r="AM86" s="39"/>
      <c r="AN86" s="39"/>
      <c r="AO86" s="38">
        <f t="shared" si="23"/>
        <v>3.7</v>
      </c>
    </row>
    <row r="87" spans="1:44" ht="36" customHeight="1">
      <c r="A87" s="156" t="s">
        <v>118</v>
      </c>
      <c r="B87" s="156"/>
      <c r="C87" s="156"/>
      <c r="D87" s="139" t="s">
        <v>296</v>
      </c>
      <c r="E87" s="175" t="s">
        <v>42</v>
      </c>
      <c r="F87" s="175"/>
      <c r="G87" s="175"/>
      <c r="H87" s="175"/>
      <c r="I87" s="54">
        <v>1040.4000000000001</v>
      </c>
      <c r="J87" s="3"/>
      <c r="K87" s="38">
        <f t="shared" si="0"/>
        <v>1040.4000000000001</v>
      </c>
      <c r="L87" s="3"/>
      <c r="M87" s="38">
        <f t="shared" si="1"/>
        <v>1040.4000000000001</v>
      </c>
      <c r="N87" s="3"/>
      <c r="O87" s="38">
        <f t="shared" si="40"/>
        <v>1040.4000000000001</v>
      </c>
      <c r="P87" s="3"/>
      <c r="Q87" s="38">
        <f t="shared" si="41"/>
        <v>1040.4000000000001</v>
      </c>
      <c r="R87" s="39"/>
      <c r="S87" s="39"/>
      <c r="T87" s="38">
        <f t="shared" si="4"/>
        <v>1040.4000000000001</v>
      </c>
      <c r="U87" s="39"/>
      <c r="V87" s="39"/>
      <c r="W87" s="38">
        <f t="shared" si="18"/>
        <v>1040.4000000000001</v>
      </c>
      <c r="X87" s="39"/>
      <c r="Y87" s="39"/>
      <c r="Z87" s="38">
        <f t="shared" si="19"/>
        <v>1040.4000000000001</v>
      </c>
      <c r="AA87" s="39"/>
      <c r="AB87" s="39"/>
      <c r="AC87" s="38">
        <f t="shared" si="20"/>
        <v>1040.4000000000001</v>
      </c>
      <c r="AD87" s="39"/>
      <c r="AE87" s="39"/>
      <c r="AF87" s="38">
        <f t="shared" si="10"/>
        <v>1040.4000000000001</v>
      </c>
      <c r="AG87" s="39"/>
      <c r="AH87" s="39"/>
      <c r="AI87" s="38">
        <f t="shared" si="21"/>
        <v>1040.4000000000001</v>
      </c>
      <c r="AJ87" s="39"/>
      <c r="AK87" s="39"/>
      <c r="AL87" s="38">
        <f t="shared" si="22"/>
        <v>1040.4000000000001</v>
      </c>
      <c r="AM87" s="39"/>
      <c r="AN87" s="39"/>
      <c r="AO87" s="38">
        <f t="shared" si="23"/>
        <v>1040.4000000000001</v>
      </c>
    </row>
    <row r="88" spans="1:44" ht="59.45" hidden="1" customHeight="1">
      <c r="A88" s="156" t="s">
        <v>157</v>
      </c>
      <c r="B88" s="156"/>
      <c r="C88" s="156"/>
      <c r="D88" s="110" t="s">
        <v>258</v>
      </c>
      <c r="E88" s="175" t="s">
        <v>200</v>
      </c>
      <c r="F88" s="175"/>
      <c r="G88" s="175"/>
      <c r="H88" s="175"/>
      <c r="I88" s="54"/>
      <c r="J88" s="3"/>
      <c r="K88" s="38">
        <f t="shared" si="0"/>
        <v>0</v>
      </c>
      <c r="L88" s="3"/>
      <c r="M88" s="38">
        <f t="shared" si="1"/>
        <v>0</v>
      </c>
      <c r="N88" s="3"/>
      <c r="O88" s="38">
        <f t="shared" si="40"/>
        <v>0</v>
      </c>
      <c r="P88" s="3"/>
      <c r="Q88" s="38">
        <f t="shared" si="41"/>
        <v>0</v>
      </c>
      <c r="R88" s="39"/>
      <c r="S88" s="39"/>
      <c r="T88" s="38">
        <f t="shared" si="4"/>
        <v>0</v>
      </c>
      <c r="U88" s="39"/>
      <c r="V88" s="39"/>
      <c r="W88" s="38">
        <f t="shared" si="18"/>
        <v>0</v>
      </c>
      <c r="X88" s="39"/>
      <c r="Y88" s="39"/>
      <c r="Z88" s="38">
        <f t="shared" si="19"/>
        <v>0</v>
      </c>
      <c r="AA88" s="39"/>
      <c r="AB88" s="39"/>
      <c r="AC88" s="38">
        <f t="shared" si="20"/>
        <v>0</v>
      </c>
      <c r="AD88" s="39"/>
      <c r="AE88" s="39"/>
      <c r="AF88" s="38">
        <f t="shared" si="10"/>
        <v>0</v>
      </c>
      <c r="AG88" s="39"/>
      <c r="AH88" s="39"/>
      <c r="AI88" s="38">
        <f t="shared" si="21"/>
        <v>0</v>
      </c>
      <c r="AJ88" s="39"/>
      <c r="AK88" s="39"/>
      <c r="AL88" s="38">
        <f t="shared" si="22"/>
        <v>0</v>
      </c>
      <c r="AM88" s="39"/>
      <c r="AN88" s="39"/>
      <c r="AO88" s="38">
        <f t="shared" si="23"/>
        <v>0</v>
      </c>
    </row>
    <row r="89" spans="1:44" s="74" customFormat="1" ht="34.5" hidden="1" customHeight="1">
      <c r="A89" s="156" t="s">
        <v>118</v>
      </c>
      <c r="B89" s="156"/>
      <c r="C89" s="156"/>
      <c r="D89" s="60"/>
      <c r="E89" s="179" t="s">
        <v>160</v>
      </c>
      <c r="F89" s="179"/>
      <c r="G89" s="179"/>
      <c r="H89" s="179"/>
      <c r="I89" s="54"/>
      <c r="J89" s="75"/>
      <c r="K89" s="57">
        <f t="shared" si="0"/>
        <v>0</v>
      </c>
      <c r="L89" s="75"/>
      <c r="M89" s="57">
        <f t="shared" si="1"/>
        <v>0</v>
      </c>
      <c r="N89" s="75"/>
      <c r="O89" s="57">
        <f t="shared" si="40"/>
        <v>0</v>
      </c>
      <c r="P89" s="75"/>
      <c r="Q89" s="57">
        <f t="shared" si="41"/>
        <v>0</v>
      </c>
      <c r="R89" s="54"/>
      <c r="S89" s="54"/>
      <c r="T89" s="57">
        <f t="shared" si="4"/>
        <v>0</v>
      </c>
      <c r="U89" s="54"/>
      <c r="V89" s="54"/>
      <c r="W89" s="57">
        <f t="shared" si="18"/>
        <v>0</v>
      </c>
      <c r="X89" s="54"/>
      <c r="Y89" s="54"/>
      <c r="Z89" s="57">
        <f t="shared" si="19"/>
        <v>0</v>
      </c>
      <c r="AA89" s="54"/>
      <c r="AB89" s="54"/>
      <c r="AC89" s="57">
        <f t="shared" si="20"/>
        <v>0</v>
      </c>
      <c r="AD89" s="54"/>
      <c r="AE89" s="54"/>
      <c r="AF89" s="57">
        <f t="shared" si="10"/>
        <v>0</v>
      </c>
      <c r="AG89" s="54"/>
      <c r="AH89" s="54"/>
      <c r="AI89" s="57">
        <f t="shared" si="21"/>
        <v>0</v>
      </c>
      <c r="AJ89" s="54"/>
      <c r="AK89" s="54"/>
      <c r="AL89" s="57">
        <f t="shared" si="22"/>
        <v>0</v>
      </c>
      <c r="AM89" s="54"/>
      <c r="AN89" s="54"/>
      <c r="AO89" s="57">
        <f t="shared" si="23"/>
        <v>0</v>
      </c>
    </row>
    <row r="90" spans="1:44" ht="30.6" customHeight="1">
      <c r="A90" s="156" t="s">
        <v>119</v>
      </c>
      <c r="B90" s="160"/>
      <c r="C90" s="160"/>
      <c r="D90" s="90" t="s">
        <v>166</v>
      </c>
      <c r="E90" s="153" t="s">
        <v>88</v>
      </c>
      <c r="F90" s="161"/>
      <c r="G90" s="161"/>
      <c r="H90" s="161"/>
      <c r="I90" s="54">
        <v>6958.9</v>
      </c>
      <c r="J90" s="3"/>
      <c r="K90" s="38">
        <f t="shared" si="0"/>
        <v>6958.9</v>
      </c>
      <c r="L90" s="3"/>
      <c r="M90" s="38">
        <f t="shared" si="1"/>
        <v>6958.9</v>
      </c>
      <c r="N90" s="3"/>
      <c r="O90" s="38">
        <f t="shared" si="40"/>
        <v>6958.9</v>
      </c>
      <c r="P90" s="3"/>
      <c r="Q90" s="38">
        <f t="shared" si="41"/>
        <v>6958.9</v>
      </c>
      <c r="R90" s="39"/>
      <c r="S90" s="39"/>
      <c r="T90" s="38">
        <f t="shared" si="4"/>
        <v>6958.9</v>
      </c>
      <c r="U90" s="39"/>
      <c r="V90" s="39"/>
      <c r="W90" s="38">
        <f t="shared" si="18"/>
        <v>6958.9</v>
      </c>
      <c r="X90" s="39"/>
      <c r="Y90" s="39"/>
      <c r="Z90" s="38">
        <f t="shared" si="19"/>
        <v>6958.9</v>
      </c>
      <c r="AA90" s="39"/>
      <c r="AB90" s="39"/>
      <c r="AC90" s="38">
        <f t="shared" si="20"/>
        <v>6958.9</v>
      </c>
      <c r="AD90" s="39"/>
      <c r="AE90" s="39"/>
      <c r="AF90" s="38">
        <f t="shared" ref="AF90:AF129" si="49">AC90+AD90+AE90</f>
        <v>6958.9</v>
      </c>
      <c r="AG90" s="39"/>
      <c r="AH90" s="39"/>
      <c r="AI90" s="38">
        <f t="shared" si="21"/>
        <v>6958.9</v>
      </c>
      <c r="AJ90" s="39"/>
      <c r="AK90" s="39"/>
      <c r="AL90" s="38">
        <f t="shared" si="22"/>
        <v>6958.9</v>
      </c>
      <c r="AM90" s="39"/>
      <c r="AN90" s="39"/>
      <c r="AO90" s="38">
        <f t="shared" si="23"/>
        <v>6958.9</v>
      </c>
      <c r="AP90" s="114"/>
      <c r="AQ90" s="114"/>
      <c r="AR90" s="114"/>
    </row>
    <row r="91" spans="1:44" ht="45" hidden="1" customHeight="1">
      <c r="A91" s="156" t="s">
        <v>120</v>
      </c>
      <c r="B91" s="156"/>
      <c r="C91" s="156"/>
      <c r="D91" s="88" t="s">
        <v>167</v>
      </c>
      <c r="E91" s="153" t="s">
        <v>94</v>
      </c>
      <c r="F91" s="153"/>
      <c r="G91" s="153"/>
      <c r="H91" s="153"/>
      <c r="I91" s="54"/>
      <c r="J91" s="3"/>
      <c r="K91" s="38">
        <f t="shared" si="0"/>
        <v>0</v>
      </c>
      <c r="L91" s="3"/>
      <c r="M91" s="38">
        <f t="shared" si="1"/>
        <v>0</v>
      </c>
      <c r="N91" s="3"/>
      <c r="O91" s="38">
        <f t="shared" si="40"/>
        <v>0</v>
      </c>
      <c r="P91" s="3"/>
      <c r="Q91" s="38">
        <f t="shared" si="41"/>
        <v>0</v>
      </c>
      <c r="R91" s="54"/>
      <c r="S91" s="39"/>
      <c r="T91" s="38">
        <f t="shared" ref="T91:T129" si="50">Q91+R91+S91</f>
        <v>0</v>
      </c>
      <c r="U91" s="39"/>
      <c r="V91" s="39"/>
      <c r="W91" s="38">
        <f t="shared" si="18"/>
        <v>0</v>
      </c>
      <c r="X91" s="39"/>
      <c r="Y91" s="39"/>
      <c r="Z91" s="38">
        <f t="shared" si="19"/>
        <v>0</v>
      </c>
      <c r="AA91" s="39"/>
      <c r="AB91" s="39"/>
      <c r="AC91" s="38">
        <f t="shared" si="20"/>
        <v>0</v>
      </c>
      <c r="AD91" s="39"/>
      <c r="AE91" s="39"/>
      <c r="AF91" s="38">
        <f t="shared" si="49"/>
        <v>0</v>
      </c>
      <c r="AG91" s="39"/>
      <c r="AH91" s="39"/>
      <c r="AI91" s="38">
        <f t="shared" si="21"/>
        <v>0</v>
      </c>
      <c r="AJ91" s="39"/>
      <c r="AK91" s="39"/>
      <c r="AL91" s="38">
        <f t="shared" si="22"/>
        <v>0</v>
      </c>
      <c r="AM91" s="39"/>
      <c r="AN91" s="39"/>
      <c r="AO91" s="38">
        <f t="shared" si="23"/>
        <v>0</v>
      </c>
    </row>
    <row r="92" spans="1:44" ht="28.15" hidden="1" customHeight="1">
      <c r="A92" s="156" t="s">
        <v>214</v>
      </c>
      <c r="B92" s="156"/>
      <c r="C92" s="156"/>
      <c r="D92" s="88"/>
      <c r="E92" s="153"/>
      <c r="F92" s="153"/>
      <c r="G92" s="153"/>
      <c r="H92" s="153"/>
      <c r="I92" s="54"/>
      <c r="J92" s="3"/>
      <c r="K92" s="38">
        <f t="shared" si="0"/>
        <v>0</v>
      </c>
      <c r="L92" s="3"/>
      <c r="M92" s="38">
        <f t="shared" si="1"/>
        <v>0</v>
      </c>
      <c r="N92" s="3"/>
      <c r="O92" s="38">
        <f t="shared" si="40"/>
        <v>0</v>
      </c>
      <c r="P92" s="3"/>
      <c r="Q92" s="38">
        <f t="shared" si="41"/>
        <v>0</v>
      </c>
      <c r="R92" s="39"/>
      <c r="S92" s="39"/>
      <c r="T92" s="38">
        <f t="shared" si="50"/>
        <v>0</v>
      </c>
      <c r="U92" s="39"/>
      <c r="V92" s="39"/>
      <c r="W92" s="38">
        <f t="shared" si="18"/>
        <v>0</v>
      </c>
      <c r="X92" s="39"/>
      <c r="Y92" s="39"/>
      <c r="Z92" s="38">
        <f t="shared" si="19"/>
        <v>0</v>
      </c>
      <c r="AA92" s="39"/>
      <c r="AB92" s="39"/>
      <c r="AC92" s="38">
        <f t="shared" si="20"/>
        <v>0</v>
      </c>
      <c r="AD92" s="39"/>
      <c r="AE92" s="39"/>
      <c r="AF92" s="38">
        <f t="shared" si="49"/>
        <v>0</v>
      </c>
      <c r="AG92" s="39"/>
      <c r="AH92" s="39"/>
      <c r="AI92" s="38">
        <f t="shared" si="21"/>
        <v>0</v>
      </c>
      <c r="AJ92" s="39"/>
      <c r="AK92" s="39"/>
      <c r="AL92" s="38">
        <f t="shared" si="22"/>
        <v>0</v>
      </c>
      <c r="AM92" s="39"/>
      <c r="AN92" s="39"/>
      <c r="AO92" s="38">
        <f t="shared" si="23"/>
        <v>0</v>
      </c>
    </row>
    <row r="93" spans="1:44" ht="58.15" customHeight="1">
      <c r="A93" s="156" t="s">
        <v>121</v>
      </c>
      <c r="B93" s="156"/>
      <c r="C93" s="156"/>
      <c r="D93" s="88" t="s">
        <v>168</v>
      </c>
      <c r="E93" s="153" t="s">
        <v>90</v>
      </c>
      <c r="F93" s="153"/>
      <c r="G93" s="153"/>
      <c r="H93" s="153"/>
      <c r="I93" s="54">
        <v>570.6</v>
      </c>
      <c r="J93" s="3"/>
      <c r="K93" s="38">
        <f t="shared" si="0"/>
        <v>570.6</v>
      </c>
      <c r="L93" s="3"/>
      <c r="M93" s="38">
        <f t="shared" si="1"/>
        <v>570.6</v>
      </c>
      <c r="N93" s="3"/>
      <c r="O93" s="38">
        <f t="shared" si="40"/>
        <v>570.6</v>
      </c>
      <c r="P93" s="3"/>
      <c r="Q93" s="38">
        <f t="shared" si="41"/>
        <v>570.6</v>
      </c>
      <c r="R93" s="39"/>
      <c r="S93" s="39"/>
      <c r="T93" s="38">
        <f t="shared" si="50"/>
        <v>570.6</v>
      </c>
      <c r="U93" s="39"/>
      <c r="V93" s="39"/>
      <c r="W93" s="38">
        <f t="shared" si="18"/>
        <v>570.6</v>
      </c>
      <c r="X93" s="39"/>
      <c r="Y93" s="39"/>
      <c r="Z93" s="38">
        <f t="shared" si="19"/>
        <v>570.6</v>
      </c>
      <c r="AA93" s="39"/>
      <c r="AB93" s="39"/>
      <c r="AC93" s="38">
        <f t="shared" si="20"/>
        <v>570.6</v>
      </c>
      <c r="AD93" s="39"/>
      <c r="AE93" s="39"/>
      <c r="AF93" s="38">
        <f t="shared" si="49"/>
        <v>570.6</v>
      </c>
      <c r="AG93" s="39"/>
      <c r="AH93" s="39"/>
      <c r="AI93" s="38">
        <f t="shared" si="21"/>
        <v>570.6</v>
      </c>
      <c r="AJ93" s="39"/>
      <c r="AK93" s="39"/>
      <c r="AL93" s="38">
        <f t="shared" si="22"/>
        <v>570.6</v>
      </c>
      <c r="AM93" s="39"/>
      <c r="AN93" s="39"/>
      <c r="AO93" s="38">
        <f t="shared" si="23"/>
        <v>570.6</v>
      </c>
    </row>
    <row r="94" spans="1:44" ht="57.75" customHeight="1">
      <c r="A94" s="156" t="s">
        <v>120</v>
      </c>
      <c r="B94" s="156"/>
      <c r="C94" s="156"/>
      <c r="D94" s="88" t="s">
        <v>169</v>
      </c>
      <c r="E94" s="153" t="s">
        <v>91</v>
      </c>
      <c r="F94" s="153"/>
      <c r="G94" s="153"/>
      <c r="H94" s="153"/>
      <c r="I94" s="54">
        <v>4217.8</v>
      </c>
      <c r="J94" s="3"/>
      <c r="K94" s="38">
        <f t="shared" si="0"/>
        <v>4217.8</v>
      </c>
      <c r="L94" s="3"/>
      <c r="M94" s="38">
        <f t="shared" si="1"/>
        <v>4217.8</v>
      </c>
      <c r="N94" s="3"/>
      <c r="O94" s="38">
        <f t="shared" si="40"/>
        <v>4217.8</v>
      </c>
      <c r="P94" s="3"/>
      <c r="Q94" s="38">
        <f t="shared" si="41"/>
        <v>4217.8</v>
      </c>
      <c r="R94" s="39"/>
      <c r="S94" s="39"/>
      <c r="T94" s="38">
        <f t="shared" si="50"/>
        <v>4217.8</v>
      </c>
      <c r="U94" s="39"/>
      <c r="V94" s="39"/>
      <c r="W94" s="38">
        <f t="shared" si="18"/>
        <v>4217.8</v>
      </c>
      <c r="X94" s="39"/>
      <c r="Y94" s="39"/>
      <c r="Z94" s="38">
        <f t="shared" si="19"/>
        <v>4217.8</v>
      </c>
      <c r="AA94" s="39"/>
      <c r="AB94" s="39"/>
      <c r="AC94" s="38">
        <f t="shared" si="20"/>
        <v>4217.8</v>
      </c>
      <c r="AD94" s="39"/>
      <c r="AE94" s="39"/>
      <c r="AF94" s="38">
        <f t="shared" si="49"/>
        <v>4217.8</v>
      </c>
      <c r="AG94" s="39"/>
      <c r="AH94" s="39"/>
      <c r="AI94" s="38">
        <f t="shared" si="21"/>
        <v>4217.8</v>
      </c>
      <c r="AJ94" s="39"/>
      <c r="AK94" s="39"/>
      <c r="AL94" s="38">
        <f t="shared" si="22"/>
        <v>4217.8</v>
      </c>
      <c r="AM94" s="39"/>
      <c r="AN94" s="39"/>
      <c r="AO94" s="38">
        <f t="shared" si="23"/>
        <v>4217.8</v>
      </c>
    </row>
    <row r="95" spans="1:44" ht="60" customHeight="1">
      <c r="A95" s="156" t="s">
        <v>120</v>
      </c>
      <c r="B95" s="156"/>
      <c r="C95" s="156"/>
      <c r="D95" s="88" t="s">
        <v>170</v>
      </c>
      <c r="E95" s="153" t="s">
        <v>92</v>
      </c>
      <c r="F95" s="153"/>
      <c r="G95" s="153"/>
      <c r="H95" s="153"/>
      <c r="I95" s="54">
        <v>73.3</v>
      </c>
      <c r="J95" s="3"/>
      <c r="K95" s="38">
        <f t="shared" si="0"/>
        <v>73.3</v>
      </c>
      <c r="L95" s="3"/>
      <c r="M95" s="38">
        <f t="shared" si="1"/>
        <v>73.3</v>
      </c>
      <c r="N95" s="3"/>
      <c r="O95" s="38">
        <f t="shared" si="40"/>
        <v>73.3</v>
      </c>
      <c r="P95" s="3"/>
      <c r="Q95" s="38">
        <f t="shared" si="41"/>
        <v>73.3</v>
      </c>
      <c r="R95" s="39"/>
      <c r="S95" s="39"/>
      <c r="T95" s="38">
        <f t="shared" si="50"/>
        <v>73.3</v>
      </c>
      <c r="U95" s="39"/>
      <c r="V95" s="39"/>
      <c r="W95" s="38">
        <f t="shared" si="18"/>
        <v>73.3</v>
      </c>
      <c r="X95" s="39"/>
      <c r="Y95" s="39"/>
      <c r="Z95" s="38">
        <f t="shared" si="19"/>
        <v>73.3</v>
      </c>
      <c r="AA95" s="39"/>
      <c r="AB95" s="39"/>
      <c r="AC95" s="38">
        <f t="shared" si="20"/>
        <v>73.3</v>
      </c>
      <c r="AD95" s="39"/>
      <c r="AE95" s="39"/>
      <c r="AF95" s="38">
        <f t="shared" si="49"/>
        <v>73.3</v>
      </c>
      <c r="AG95" s="39"/>
      <c r="AH95" s="39"/>
      <c r="AI95" s="38">
        <f t="shared" si="21"/>
        <v>73.3</v>
      </c>
      <c r="AJ95" s="39"/>
      <c r="AK95" s="39"/>
      <c r="AL95" s="38">
        <f t="shared" si="22"/>
        <v>73.3</v>
      </c>
      <c r="AM95" s="39"/>
      <c r="AN95" s="39"/>
      <c r="AO95" s="38">
        <f t="shared" si="23"/>
        <v>73.3</v>
      </c>
    </row>
    <row r="96" spans="1:44" ht="46.5" customHeight="1">
      <c r="A96" s="156" t="s">
        <v>121</v>
      </c>
      <c r="B96" s="156"/>
      <c r="C96" s="156"/>
      <c r="D96" s="88" t="s">
        <v>171</v>
      </c>
      <c r="E96" s="153" t="s">
        <v>99</v>
      </c>
      <c r="F96" s="153"/>
      <c r="G96" s="153"/>
      <c r="H96" s="153"/>
      <c r="I96" s="54">
        <v>403.6</v>
      </c>
      <c r="J96" s="3"/>
      <c r="K96" s="38">
        <f t="shared" si="0"/>
        <v>403.6</v>
      </c>
      <c r="L96" s="3"/>
      <c r="M96" s="38">
        <f t="shared" si="1"/>
        <v>403.6</v>
      </c>
      <c r="N96" s="3"/>
      <c r="O96" s="38">
        <f t="shared" si="40"/>
        <v>403.6</v>
      </c>
      <c r="P96" s="3"/>
      <c r="Q96" s="38">
        <f t="shared" si="41"/>
        <v>403.6</v>
      </c>
      <c r="R96" s="39"/>
      <c r="S96" s="39"/>
      <c r="T96" s="38">
        <f t="shared" si="50"/>
        <v>403.6</v>
      </c>
      <c r="U96" s="39"/>
      <c r="V96" s="39"/>
      <c r="W96" s="38">
        <f t="shared" si="18"/>
        <v>403.6</v>
      </c>
      <c r="X96" s="39"/>
      <c r="Y96" s="39"/>
      <c r="Z96" s="38">
        <f t="shared" si="19"/>
        <v>403.6</v>
      </c>
      <c r="AA96" s="39"/>
      <c r="AB96" s="39"/>
      <c r="AC96" s="38">
        <f t="shared" si="20"/>
        <v>403.6</v>
      </c>
      <c r="AD96" s="39"/>
      <c r="AE96" s="39"/>
      <c r="AF96" s="38">
        <f t="shared" si="49"/>
        <v>403.6</v>
      </c>
      <c r="AG96" s="39"/>
      <c r="AH96" s="39"/>
      <c r="AI96" s="38">
        <f t="shared" si="21"/>
        <v>403.6</v>
      </c>
      <c r="AJ96" s="39"/>
      <c r="AK96" s="39"/>
      <c r="AL96" s="38">
        <f t="shared" si="22"/>
        <v>403.6</v>
      </c>
      <c r="AM96" s="39"/>
      <c r="AN96" s="39"/>
      <c r="AO96" s="38">
        <f t="shared" si="23"/>
        <v>403.6</v>
      </c>
    </row>
    <row r="97" spans="1:41" ht="31.5" customHeight="1">
      <c r="A97" s="156" t="s">
        <v>121</v>
      </c>
      <c r="B97" s="156"/>
      <c r="C97" s="156"/>
      <c r="D97" s="88" t="s">
        <v>172</v>
      </c>
      <c r="E97" s="153" t="s">
        <v>79</v>
      </c>
      <c r="F97" s="153"/>
      <c r="G97" s="153"/>
      <c r="H97" s="153"/>
      <c r="I97" s="54">
        <v>371.7</v>
      </c>
      <c r="J97" s="3"/>
      <c r="K97" s="38">
        <f t="shared" si="0"/>
        <v>371.7</v>
      </c>
      <c r="L97" s="3"/>
      <c r="M97" s="38">
        <f t="shared" si="1"/>
        <v>371.7</v>
      </c>
      <c r="N97" s="3"/>
      <c r="O97" s="38">
        <f t="shared" si="40"/>
        <v>371.7</v>
      </c>
      <c r="P97" s="3"/>
      <c r="Q97" s="38">
        <f t="shared" si="41"/>
        <v>371.7</v>
      </c>
      <c r="R97" s="39"/>
      <c r="S97" s="39"/>
      <c r="T97" s="38">
        <f t="shared" si="50"/>
        <v>371.7</v>
      </c>
      <c r="U97" s="39"/>
      <c r="V97" s="39"/>
      <c r="W97" s="38">
        <f t="shared" si="18"/>
        <v>371.7</v>
      </c>
      <c r="X97" s="39"/>
      <c r="Y97" s="39"/>
      <c r="Z97" s="38">
        <f t="shared" si="19"/>
        <v>371.7</v>
      </c>
      <c r="AA97" s="39"/>
      <c r="AB97" s="39"/>
      <c r="AC97" s="38">
        <f t="shared" si="20"/>
        <v>371.7</v>
      </c>
      <c r="AD97" s="39"/>
      <c r="AE97" s="39"/>
      <c r="AF97" s="38">
        <f t="shared" si="49"/>
        <v>371.7</v>
      </c>
      <c r="AG97" s="39"/>
      <c r="AH97" s="39"/>
      <c r="AI97" s="38">
        <f t="shared" si="21"/>
        <v>371.7</v>
      </c>
      <c r="AJ97" s="39"/>
      <c r="AK97" s="39"/>
      <c r="AL97" s="38">
        <f t="shared" si="22"/>
        <v>371.7</v>
      </c>
      <c r="AM97" s="39"/>
      <c r="AN97" s="39"/>
      <c r="AO97" s="38">
        <f t="shared" si="23"/>
        <v>371.7</v>
      </c>
    </row>
    <row r="98" spans="1:41" ht="31.15" customHeight="1">
      <c r="A98" s="156" t="s">
        <v>120</v>
      </c>
      <c r="B98" s="156"/>
      <c r="C98" s="156"/>
      <c r="D98" s="88" t="s">
        <v>173</v>
      </c>
      <c r="E98" s="153" t="s">
        <v>100</v>
      </c>
      <c r="F98" s="153"/>
      <c r="G98" s="153"/>
      <c r="H98" s="153"/>
      <c r="I98" s="54">
        <v>1238.0999999999999</v>
      </c>
      <c r="J98" s="3"/>
      <c r="K98" s="38">
        <f t="shared" si="0"/>
        <v>1238.0999999999999</v>
      </c>
      <c r="L98" s="3"/>
      <c r="M98" s="38">
        <f t="shared" si="1"/>
        <v>1238.0999999999999</v>
      </c>
      <c r="N98" s="3"/>
      <c r="O98" s="38">
        <f t="shared" si="40"/>
        <v>1238.0999999999999</v>
      </c>
      <c r="P98" s="3"/>
      <c r="Q98" s="38">
        <f t="shared" si="41"/>
        <v>1238.0999999999999</v>
      </c>
      <c r="R98" s="39"/>
      <c r="S98" s="39"/>
      <c r="T98" s="38">
        <f t="shared" si="50"/>
        <v>1238.0999999999999</v>
      </c>
      <c r="U98" s="39"/>
      <c r="V98" s="39"/>
      <c r="W98" s="38">
        <f t="shared" si="18"/>
        <v>1238.0999999999999</v>
      </c>
      <c r="X98" s="39"/>
      <c r="Y98" s="39"/>
      <c r="Z98" s="38">
        <f t="shared" si="19"/>
        <v>1238.0999999999999</v>
      </c>
      <c r="AA98" s="39"/>
      <c r="AB98" s="39"/>
      <c r="AC98" s="38">
        <f t="shared" si="20"/>
        <v>1238.0999999999999</v>
      </c>
      <c r="AD98" s="39"/>
      <c r="AE98" s="39"/>
      <c r="AF98" s="38">
        <f t="shared" si="49"/>
        <v>1238.0999999999999</v>
      </c>
      <c r="AG98" s="39"/>
      <c r="AH98" s="39"/>
      <c r="AI98" s="38">
        <f t="shared" si="21"/>
        <v>1238.0999999999999</v>
      </c>
      <c r="AJ98" s="39"/>
      <c r="AK98" s="39"/>
      <c r="AL98" s="38">
        <f t="shared" si="22"/>
        <v>1238.0999999999999</v>
      </c>
      <c r="AM98" s="39"/>
      <c r="AN98" s="39"/>
      <c r="AO98" s="38">
        <f t="shared" si="23"/>
        <v>1238.0999999999999</v>
      </c>
    </row>
    <row r="99" spans="1:41" ht="35.25" customHeight="1">
      <c r="A99" s="156" t="s">
        <v>120</v>
      </c>
      <c r="B99" s="156"/>
      <c r="C99" s="156"/>
      <c r="D99" s="90"/>
      <c r="E99" s="174" t="s">
        <v>95</v>
      </c>
      <c r="F99" s="174"/>
      <c r="G99" s="174"/>
      <c r="H99" s="174"/>
      <c r="I99" s="54">
        <f>I100+I101+I102</f>
        <v>256619.3</v>
      </c>
      <c r="J99" s="3">
        <f>J100+J101</f>
        <v>0</v>
      </c>
      <c r="K99" s="38">
        <f t="shared" si="0"/>
        <v>256619.3</v>
      </c>
      <c r="L99" s="3">
        <f>L100+L101+L102</f>
        <v>0</v>
      </c>
      <c r="M99" s="38">
        <f t="shared" si="1"/>
        <v>256619.3</v>
      </c>
      <c r="N99" s="3">
        <f>N100+N101+N102</f>
        <v>0</v>
      </c>
      <c r="O99" s="38">
        <f t="shared" si="40"/>
        <v>256619.3</v>
      </c>
      <c r="P99" s="3">
        <f>P100+P101</f>
        <v>0</v>
      </c>
      <c r="Q99" s="38">
        <f t="shared" si="41"/>
        <v>256619.3</v>
      </c>
      <c r="R99" s="39">
        <f>R100+R101+R102</f>
        <v>0</v>
      </c>
      <c r="S99" s="39"/>
      <c r="T99" s="38">
        <f t="shared" si="50"/>
        <v>256619.3</v>
      </c>
      <c r="U99" s="39">
        <f>U100+U101+U102</f>
        <v>0</v>
      </c>
      <c r="V99" s="39"/>
      <c r="W99" s="38">
        <f t="shared" si="18"/>
        <v>256619.3</v>
      </c>
      <c r="X99" s="39">
        <f>X100+X101</f>
        <v>0</v>
      </c>
      <c r="Y99" s="39"/>
      <c r="Z99" s="38">
        <f t="shared" si="19"/>
        <v>256619.3</v>
      </c>
      <c r="AA99" s="39">
        <f>AA100+AA101</f>
        <v>0</v>
      </c>
      <c r="AB99" s="39"/>
      <c r="AC99" s="38">
        <f t="shared" si="20"/>
        <v>256619.3</v>
      </c>
      <c r="AD99" s="39">
        <f>AD100+AD101</f>
        <v>0</v>
      </c>
      <c r="AE99" s="39"/>
      <c r="AF99" s="38">
        <f t="shared" si="49"/>
        <v>256619.3</v>
      </c>
      <c r="AG99" s="39">
        <f>AG100+AG101</f>
        <v>0</v>
      </c>
      <c r="AH99" s="39"/>
      <c r="AI99" s="38">
        <f t="shared" si="21"/>
        <v>256619.3</v>
      </c>
      <c r="AJ99" s="39">
        <f>AJ100+AJ101</f>
        <v>0</v>
      </c>
      <c r="AK99" s="39"/>
      <c r="AL99" s="38">
        <f t="shared" si="22"/>
        <v>256619.3</v>
      </c>
      <c r="AM99" s="39">
        <f>AM100+AM101</f>
        <v>0</v>
      </c>
      <c r="AN99" s="39"/>
      <c r="AO99" s="38">
        <f t="shared" si="23"/>
        <v>256619.3</v>
      </c>
    </row>
    <row r="100" spans="1:41" ht="32.450000000000003" customHeight="1">
      <c r="A100" s="156"/>
      <c r="B100" s="156"/>
      <c r="C100" s="156"/>
      <c r="D100" s="90" t="s">
        <v>174</v>
      </c>
      <c r="E100" s="225" t="s">
        <v>97</v>
      </c>
      <c r="F100" s="225"/>
      <c r="G100" s="225"/>
      <c r="H100" s="225"/>
      <c r="I100" s="54">
        <v>15035.3</v>
      </c>
      <c r="J100" s="3"/>
      <c r="K100" s="38">
        <f t="shared" si="0"/>
        <v>15035.3</v>
      </c>
      <c r="L100" s="3"/>
      <c r="M100" s="38">
        <f t="shared" si="1"/>
        <v>15035.3</v>
      </c>
      <c r="N100" s="3"/>
      <c r="O100" s="38">
        <f t="shared" si="40"/>
        <v>15035.3</v>
      </c>
      <c r="P100" s="3"/>
      <c r="Q100" s="38">
        <f t="shared" si="41"/>
        <v>15035.3</v>
      </c>
      <c r="R100" s="39"/>
      <c r="S100" s="39"/>
      <c r="T100" s="38">
        <f t="shared" si="50"/>
        <v>15035.3</v>
      </c>
      <c r="U100" s="39"/>
      <c r="V100" s="39"/>
      <c r="W100" s="38">
        <f t="shared" si="18"/>
        <v>15035.3</v>
      </c>
      <c r="X100" s="39"/>
      <c r="Y100" s="39"/>
      <c r="Z100" s="38">
        <f t="shared" si="19"/>
        <v>15035.3</v>
      </c>
      <c r="AA100" s="39"/>
      <c r="AB100" s="39"/>
      <c r="AC100" s="38">
        <f t="shared" si="20"/>
        <v>15035.3</v>
      </c>
      <c r="AD100" s="39"/>
      <c r="AE100" s="39"/>
      <c r="AF100" s="38">
        <f t="shared" si="49"/>
        <v>15035.3</v>
      </c>
      <c r="AG100" s="39"/>
      <c r="AH100" s="39"/>
      <c r="AI100" s="38">
        <f t="shared" si="21"/>
        <v>15035.3</v>
      </c>
      <c r="AJ100" s="39"/>
      <c r="AK100" s="39"/>
      <c r="AL100" s="38">
        <f t="shared" si="22"/>
        <v>15035.3</v>
      </c>
      <c r="AM100" s="39"/>
      <c r="AN100" s="39"/>
      <c r="AO100" s="38">
        <f t="shared" si="23"/>
        <v>15035.3</v>
      </c>
    </row>
    <row r="101" spans="1:41" ht="43.5" customHeight="1">
      <c r="A101" s="156"/>
      <c r="B101" s="156"/>
      <c r="C101" s="156"/>
      <c r="D101" s="90" t="s">
        <v>175</v>
      </c>
      <c r="E101" s="222" t="s">
        <v>98</v>
      </c>
      <c r="F101" s="223"/>
      <c r="G101" s="223"/>
      <c r="H101" s="224"/>
      <c r="I101" s="54">
        <v>216193.5</v>
      </c>
      <c r="J101" s="3"/>
      <c r="K101" s="38">
        <f t="shared" ref="K101:K128" si="51">I101+J101</f>
        <v>216193.5</v>
      </c>
      <c r="L101" s="3"/>
      <c r="M101" s="38">
        <f t="shared" ref="M101:M128" si="52">K101+L101</f>
        <v>216193.5</v>
      </c>
      <c r="N101" s="3"/>
      <c r="O101" s="38">
        <f t="shared" si="40"/>
        <v>216193.5</v>
      </c>
      <c r="P101" s="3"/>
      <c r="Q101" s="38">
        <f t="shared" si="41"/>
        <v>216193.5</v>
      </c>
      <c r="R101" s="39"/>
      <c r="S101" s="39"/>
      <c r="T101" s="38">
        <f t="shared" si="50"/>
        <v>216193.5</v>
      </c>
      <c r="U101" s="39"/>
      <c r="V101" s="39"/>
      <c r="W101" s="38">
        <f t="shared" si="18"/>
        <v>216193.5</v>
      </c>
      <c r="X101" s="39"/>
      <c r="Y101" s="39"/>
      <c r="Z101" s="38">
        <f t="shared" si="19"/>
        <v>216193.5</v>
      </c>
      <c r="AA101" s="39"/>
      <c r="AB101" s="39"/>
      <c r="AC101" s="38">
        <f t="shared" si="20"/>
        <v>216193.5</v>
      </c>
      <c r="AD101" s="39"/>
      <c r="AE101" s="39"/>
      <c r="AF101" s="38">
        <f t="shared" si="49"/>
        <v>216193.5</v>
      </c>
      <c r="AG101" s="39"/>
      <c r="AH101" s="39"/>
      <c r="AI101" s="38">
        <f t="shared" si="21"/>
        <v>216193.5</v>
      </c>
      <c r="AJ101" s="39"/>
      <c r="AK101" s="39"/>
      <c r="AL101" s="38">
        <f t="shared" si="22"/>
        <v>216193.5</v>
      </c>
      <c r="AM101" s="39"/>
      <c r="AN101" s="39"/>
      <c r="AO101" s="38">
        <f t="shared" si="23"/>
        <v>216193.5</v>
      </c>
    </row>
    <row r="102" spans="1:41" ht="31.9" customHeight="1">
      <c r="A102" s="156"/>
      <c r="B102" s="156"/>
      <c r="C102" s="156"/>
      <c r="D102" s="90" t="s">
        <v>176</v>
      </c>
      <c r="E102" s="222" t="s">
        <v>96</v>
      </c>
      <c r="F102" s="223"/>
      <c r="G102" s="223"/>
      <c r="H102" s="224"/>
      <c r="I102" s="54">
        <v>25390.5</v>
      </c>
      <c r="J102" s="3"/>
      <c r="K102" s="38">
        <f t="shared" si="51"/>
        <v>25390.5</v>
      </c>
      <c r="L102" s="3"/>
      <c r="M102" s="38">
        <f t="shared" si="52"/>
        <v>25390.5</v>
      </c>
      <c r="N102" s="3"/>
      <c r="O102" s="38">
        <f t="shared" si="40"/>
        <v>25390.5</v>
      </c>
      <c r="P102" s="3"/>
      <c r="Q102" s="38">
        <f t="shared" si="41"/>
        <v>25390.5</v>
      </c>
      <c r="R102" s="39"/>
      <c r="S102" s="39"/>
      <c r="T102" s="38">
        <f t="shared" si="50"/>
        <v>25390.5</v>
      </c>
      <c r="U102" s="39"/>
      <c r="V102" s="39"/>
      <c r="W102" s="38">
        <f t="shared" si="18"/>
        <v>25390.5</v>
      </c>
      <c r="X102" s="39"/>
      <c r="Y102" s="39"/>
      <c r="Z102" s="38">
        <f t="shared" si="19"/>
        <v>25390.5</v>
      </c>
      <c r="AA102" s="39"/>
      <c r="AB102" s="39"/>
      <c r="AC102" s="38">
        <f t="shared" si="20"/>
        <v>25390.5</v>
      </c>
      <c r="AD102" s="39"/>
      <c r="AE102" s="39"/>
      <c r="AF102" s="38">
        <f t="shared" si="49"/>
        <v>25390.5</v>
      </c>
      <c r="AG102" s="39"/>
      <c r="AH102" s="39"/>
      <c r="AI102" s="38">
        <f t="shared" si="21"/>
        <v>25390.5</v>
      </c>
      <c r="AJ102" s="39"/>
      <c r="AK102" s="39"/>
      <c r="AL102" s="38">
        <f t="shared" si="22"/>
        <v>25390.5</v>
      </c>
      <c r="AM102" s="39"/>
      <c r="AN102" s="39"/>
      <c r="AO102" s="38">
        <f t="shared" si="23"/>
        <v>25390.5</v>
      </c>
    </row>
    <row r="103" spans="1:41" ht="58.15" customHeight="1">
      <c r="A103" s="156" t="s">
        <v>121</v>
      </c>
      <c r="B103" s="156"/>
      <c r="C103" s="156"/>
      <c r="D103" s="88" t="s">
        <v>177</v>
      </c>
      <c r="E103" s="175" t="s">
        <v>245</v>
      </c>
      <c r="F103" s="175"/>
      <c r="G103" s="175"/>
      <c r="H103" s="175"/>
      <c r="I103" s="54">
        <v>1370.9</v>
      </c>
      <c r="J103" s="3"/>
      <c r="K103" s="38">
        <f t="shared" si="51"/>
        <v>1370.9</v>
      </c>
      <c r="L103" s="3"/>
      <c r="M103" s="38">
        <f t="shared" si="52"/>
        <v>1370.9</v>
      </c>
      <c r="N103" s="3"/>
      <c r="O103" s="38">
        <f t="shared" si="40"/>
        <v>1370.9</v>
      </c>
      <c r="P103" s="3"/>
      <c r="Q103" s="38">
        <f t="shared" si="41"/>
        <v>1370.9</v>
      </c>
      <c r="R103" s="39"/>
      <c r="S103" s="39"/>
      <c r="T103" s="38">
        <f t="shared" si="50"/>
        <v>1370.9</v>
      </c>
      <c r="U103" s="39"/>
      <c r="V103" s="39"/>
      <c r="W103" s="38">
        <f t="shared" si="18"/>
        <v>1370.9</v>
      </c>
      <c r="X103" s="39"/>
      <c r="Y103" s="39"/>
      <c r="Z103" s="38">
        <f t="shared" si="19"/>
        <v>1370.9</v>
      </c>
      <c r="AA103" s="39"/>
      <c r="AB103" s="39"/>
      <c r="AC103" s="38">
        <f t="shared" si="20"/>
        <v>1370.9</v>
      </c>
      <c r="AD103" s="54"/>
      <c r="AE103" s="39"/>
      <c r="AF103" s="38">
        <f t="shared" si="49"/>
        <v>1370.9</v>
      </c>
      <c r="AG103" s="39"/>
      <c r="AH103" s="39"/>
      <c r="AI103" s="38">
        <f t="shared" si="21"/>
        <v>1370.9</v>
      </c>
      <c r="AJ103" s="39"/>
      <c r="AK103" s="39"/>
      <c r="AL103" s="38">
        <f t="shared" si="22"/>
        <v>1370.9</v>
      </c>
      <c r="AM103" s="39"/>
      <c r="AN103" s="39"/>
      <c r="AO103" s="38">
        <f t="shared" si="23"/>
        <v>1370.9</v>
      </c>
    </row>
    <row r="104" spans="1:41" ht="63.75" customHeight="1">
      <c r="A104" s="155" t="s">
        <v>121</v>
      </c>
      <c r="B104" s="155"/>
      <c r="C104" s="155"/>
      <c r="D104" s="88" t="s">
        <v>178</v>
      </c>
      <c r="E104" s="153" t="s">
        <v>89</v>
      </c>
      <c r="F104" s="153"/>
      <c r="G104" s="153"/>
      <c r="H104" s="153"/>
      <c r="I104" s="54">
        <v>367.1</v>
      </c>
      <c r="J104" s="3"/>
      <c r="K104" s="38">
        <f t="shared" si="51"/>
        <v>367.1</v>
      </c>
      <c r="L104" s="3"/>
      <c r="M104" s="38">
        <f t="shared" si="52"/>
        <v>367.1</v>
      </c>
      <c r="N104" s="3"/>
      <c r="O104" s="38">
        <f t="shared" si="40"/>
        <v>367.1</v>
      </c>
      <c r="P104" s="3"/>
      <c r="Q104" s="38">
        <f t="shared" si="41"/>
        <v>367.1</v>
      </c>
      <c r="R104" s="39"/>
      <c r="S104" s="39"/>
      <c r="T104" s="38">
        <f t="shared" si="50"/>
        <v>367.1</v>
      </c>
      <c r="U104" s="39"/>
      <c r="V104" s="39"/>
      <c r="W104" s="38">
        <f t="shared" si="18"/>
        <v>367.1</v>
      </c>
      <c r="X104" s="39"/>
      <c r="Y104" s="39"/>
      <c r="Z104" s="38">
        <f t="shared" si="19"/>
        <v>367.1</v>
      </c>
      <c r="AA104" s="39"/>
      <c r="AB104" s="39"/>
      <c r="AC104" s="38">
        <f t="shared" si="20"/>
        <v>367.1</v>
      </c>
      <c r="AD104" s="39"/>
      <c r="AE104" s="39"/>
      <c r="AF104" s="38">
        <f t="shared" si="49"/>
        <v>367.1</v>
      </c>
      <c r="AG104" s="39"/>
      <c r="AH104" s="39"/>
      <c r="AI104" s="38">
        <f t="shared" si="21"/>
        <v>367.1</v>
      </c>
      <c r="AJ104" s="39"/>
      <c r="AK104" s="39"/>
      <c r="AL104" s="38">
        <f t="shared" si="22"/>
        <v>367.1</v>
      </c>
      <c r="AM104" s="39"/>
      <c r="AN104" s="39"/>
      <c r="AO104" s="38">
        <f t="shared" si="23"/>
        <v>367.1</v>
      </c>
    </row>
    <row r="105" spans="1:41" ht="57.6" customHeight="1">
      <c r="A105" s="156" t="s">
        <v>121</v>
      </c>
      <c r="B105" s="160"/>
      <c r="C105" s="160"/>
      <c r="D105" s="89" t="s">
        <v>179</v>
      </c>
      <c r="E105" s="153" t="s">
        <v>207</v>
      </c>
      <c r="F105" s="161"/>
      <c r="G105" s="161"/>
      <c r="H105" s="161"/>
      <c r="I105" s="54">
        <v>75.2</v>
      </c>
      <c r="J105" s="3"/>
      <c r="K105" s="38">
        <f t="shared" si="51"/>
        <v>75.2</v>
      </c>
      <c r="L105" s="3"/>
      <c r="M105" s="38">
        <f t="shared" si="52"/>
        <v>75.2</v>
      </c>
      <c r="N105" s="3"/>
      <c r="O105" s="38">
        <f t="shared" si="40"/>
        <v>75.2</v>
      </c>
      <c r="P105" s="3"/>
      <c r="Q105" s="38">
        <f t="shared" si="41"/>
        <v>75.2</v>
      </c>
      <c r="R105" s="39"/>
      <c r="S105" s="39"/>
      <c r="T105" s="38">
        <f t="shared" si="50"/>
        <v>75.2</v>
      </c>
      <c r="U105" s="39"/>
      <c r="V105" s="39"/>
      <c r="W105" s="38">
        <f t="shared" si="18"/>
        <v>75.2</v>
      </c>
      <c r="X105" s="39"/>
      <c r="Y105" s="39"/>
      <c r="Z105" s="38">
        <f t="shared" si="19"/>
        <v>75.2</v>
      </c>
      <c r="AA105" s="39"/>
      <c r="AB105" s="39"/>
      <c r="AC105" s="38">
        <f t="shared" si="20"/>
        <v>75.2</v>
      </c>
      <c r="AD105" s="39"/>
      <c r="AE105" s="39"/>
      <c r="AF105" s="38">
        <f t="shared" si="49"/>
        <v>75.2</v>
      </c>
      <c r="AG105" s="39"/>
      <c r="AH105" s="39"/>
      <c r="AI105" s="38">
        <f t="shared" si="21"/>
        <v>75.2</v>
      </c>
      <c r="AJ105" s="39"/>
      <c r="AK105" s="39"/>
      <c r="AL105" s="38">
        <f t="shared" si="22"/>
        <v>75.2</v>
      </c>
      <c r="AM105" s="39"/>
      <c r="AN105" s="39"/>
      <c r="AO105" s="38">
        <f t="shared" si="23"/>
        <v>75.2</v>
      </c>
    </row>
    <row r="106" spans="1:41" ht="89.25" customHeight="1">
      <c r="A106" s="156" t="s">
        <v>121</v>
      </c>
      <c r="B106" s="160"/>
      <c r="C106" s="160"/>
      <c r="D106" s="89" t="s">
        <v>202</v>
      </c>
      <c r="E106" s="153" t="s">
        <v>209</v>
      </c>
      <c r="F106" s="161"/>
      <c r="G106" s="161"/>
      <c r="H106" s="161"/>
      <c r="I106" s="54">
        <v>82.4</v>
      </c>
      <c r="J106" s="3"/>
      <c r="K106" s="38">
        <f t="shared" si="51"/>
        <v>82.4</v>
      </c>
      <c r="L106" s="3"/>
      <c r="M106" s="38">
        <f t="shared" si="52"/>
        <v>82.4</v>
      </c>
      <c r="N106" s="3"/>
      <c r="O106" s="38">
        <f t="shared" si="40"/>
        <v>82.4</v>
      </c>
      <c r="P106" s="3"/>
      <c r="Q106" s="38">
        <f t="shared" si="41"/>
        <v>82.4</v>
      </c>
      <c r="R106" s="39"/>
      <c r="S106" s="39"/>
      <c r="T106" s="38">
        <f t="shared" si="50"/>
        <v>82.4</v>
      </c>
      <c r="U106" s="39"/>
      <c r="V106" s="39"/>
      <c r="W106" s="38">
        <f t="shared" si="18"/>
        <v>82.4</v>
      </c>
      <c r="X106" s="39"/>
      <c r="Y106" s="39"/>
      <c r="Z106" s="38">
        <f t="shared" si="19"/>
        <v>82.4</v>
      </c>
      <c r="AA106" s="39"/>
      <c r="AB106" s="39"/>
      <c r="AC106" s="38">
        <f t="shared" si="20"/>
        <v>82.4</v>
      </c>
      <c r="AD106" s="39"/>
      <c r="AE106" s="39"/>
      <c r="AF106" s="38">
        <f t="shared" si="49"/>
        <v>82.4</v>
      </c>
      <c r="AG106" s="39"/>
      <c r="AH106" s="39"/>
      <c r="AI106" s="38">
        <f t="shared" si="21"/>
        <v>82.4</v>
      </c>
      <c r="AJ106" s="39"/>
      <c r="AK106" s="39"/>
      <c r="AL106" s="38">
        <f t="shared" si="22"/>
        <v>82.4</v>
      </c>
      <c r="AM106" s="39"/>
      <c r="AN106" s="39"/>
      <c r="AO106" s="38">
        <f t="shared" si="23"/>
        <v>82.4</v>
      </c>
    </row>
    <row r="107" spans="1:41" ht="49.5" customHeight="1">
      <c r="A107" s="156" t="s">
        <v>121</v>
      </c>
      <c r="B107" s="156"/>
      <c r="C107" s="156"/>
      <c r="D107" s="89" t="s">
        <v>238</v>
      </c>
      <c r="E107" s="153" t="s">
        <v>239</v>
      </c>
      <c r="F107" s="153"/>
      <c r="G107" s="153"/>
      <c r="H107" s="153"/>
      <c r="I107" s="54">
        <v>486.1</v>
      </c>
      <c r="J107" s="3"/>
      <c r="K107" s="38">
        <f>I107+J107</f>
        <v>486.1</v>
      </c>
      <c r="L107" s="3"/>
      <c r="M107" s="38">
        <f>K107+L107</f>
        <v>486.1</v>
      </c>
      <c r="N107" s="3"/>
      <c r="O107" s="38">
        <f t="shared" si="40"/>
        <v>486.1</v>
      </c>
      <c r="P107" s="3"/>
      <c r="Q107" s="38">
        <f>O107+P107</f>
        <v>486.1</v>
      </c>
      <c r="R107" s="39"/>
      <c r="S107" s="39"/>
      <c r="T107" s="38">
        <f t="shared" si="50"/>
        <v>486.1</v>
      </c>
      <c r="U107" s="39"/>
      <c r="V107" s="39"/>
      <c r="W107" s="38">
        <f t="shared" si="18"/>
        <v>486.1</v>
      </c>
      <c r="X107" s="39"/>
      <c r="Y107" s="39"/>
      <c r="Z107" s="38">
        <f t="shared" si="19"/>
        <v>486.1</v>
      </c>
      <c r="AA107" s="39"/>
      <c r="AB107" s="39"/>
      <c r="AC107" s="38">
        <f t="shared" si="20"/>
        <v>486.1</v>
      </c>
      <c r="AD107" s="39"/>
      <c r="AE107" s="39"/>
      <c r="AF107" s="38">
        <f t="shared" si="49"/>
        <v>486.1</v>
      </c>
      <c r="AG107" s="39"/>
      <c r="AH107" s="39"/>
      <c r="AI107" s="38">
        <f t="shared" si="21"/>
        <v>486.1</v>
      </c>
      <c r="AJ107" s="39"/>
      <c r="AK107" s="39"/>
      <c r="AL107" s="38">
        <f t="shared" si="22"/>
        <v>486.1</v>
      </c>
      <c r="AM107" s="39"/>
      <c r="AN107" s="39"/>
      <c r="AO107" s="38">
        <f t="shared" si="23"/>
        <v>486.1</v>
      </c>
    </row>
    <row r="108" spans="1:41" ht="45.75" customHeight="1">
      <c r="A108" s="156" t="s">
        <v>121</v>
      </c>
      <c r="B108" s="156"/>
      <c r="C108" s="156"/>
      <c r="D108" s="89" t="s">
        <v>275</v>
      </c>
      <c r="E108" s="153" t="s">
        <v>266</v>
      </c>
      <c r="F108" s="153"/>
      <c r="G108" s="153"/>
      <c r="H108" s="153"/>
      <c r="I108" s="54">
        <v>20.3</v>
      </c>
      <c r="J108" s="3"/>
      <c r="K108" s="38">
        <f>I108+J108</f>
        <v>20.3</v>
      </c>
      <c r="L108" s="3"/>
      <c r="M108" s="38">
        <f>K108+L108</f>
        <v>20.3</v>
      </c>
      <c r="N108" s="3"/>
      <c r="O108" s="38">
        <f t="shared" si="40"/>
        <v>20.3</v>
      </c>
      <c r="P108" s="3"/>
      <c r="Q108" s="38">
        <f>O108+P108</f>
        <v>20.3</v>
      </c>
      <c r="R108" s="39"/>
      <c r="S108" s="39"/>
      <c r="T108" s="38">
        <f t="shared" si="50"/>
        <v>20.3</v>
      </c>
      <c r="U108" s="39"/>
      <c r="V108" s="39"/>
      <c r="W108" s="38">
        <f t="shared" si="18"/>
        <v>20.3</v>
      </c>
      <c r="X108" s="39"/>
      <c r="Y108" s="39"/>
      <c r="Z108" s="38">
        <f t="shared" si="19"/>
        <v>20.3</v>
      </c>
      <c r="AA108" s="39"/>
      <c r="AB108" s="39"/>
      <c r="AC108" s="38"/>
      <c r="AD108" s="39"/>
      <c r="AE108" s="39"/>
      <c r="AF108" s="38">
        <f t="shared" si="49"/>
        <v>0</v>
      </c>
      <c r="AG108" s="39"/>
      <c r="AH108" s="39"/>
      <c r="AI108" s="38">
        <f t="shared" si="21"/>
        <v>0</v>
      </c>
      <c r="AJ108" s="39"/>
      <c r="AK108" s="39"/>
      <c r="AL108" s="38">
        <f t="shared" si="22"/>
        <v>0</v>
      </c>
      <c r="AM108" s="39"/>
      <c r="AN108" s="39"/>
      <c r="AO108" s="38">
        <f t="shared" si="23"/>
        <v>0</v>
      </c>
    </row>
    <row r="109" spans="1:41" ht="58.15" customHeight="1">
      <c r="A109" s="156" t="s">
        <v>122</v>
      </c>
      <c r="B109" s="156"/>
      <c r="C109" s="156"/>
      <c r="D109" s="88" t="s">
        <v>180</v>
      </c>
      <c r="E109" s="200" t="s">
        <v>235</v>
      </c>
      <c r="F109" s="200"/>
      <c r="G109" s="200"/>
      <c r="H109" s="200"/>
      <c r="I109" s="54">
        <v>7096.1</v>
      </c>
      <c r="J109" s="3"/>
      <c r="K109" s="38">
        <f t="shared" si="51"/>
        <v>7096.1</v>
      </c>
      <c r="L109" s="3"/>
      <c r="M109" s="38">
        <f t="shared" si="52"/>
        <v>7096.1</v>
      </c>
      <c r="N109" s="3"/>
      <c r="O109" s="38">
        <f t="shared" si="40"/>
        <v>7096.1</v>
      </c>
      <c r="P109" s="3"/>
      <c r="Q109" s="38">
        <f t="shared" si="41"/>
        <v>7096.1</v>
      </c>
      <c r="R109" s="39"/>
      <c r="S109" s="39"/>
      <c r="T109" s="38">
        <f t="shared" si="50"/>
        <v>7096.1</v>
      </c>
      <c r="U109" s="39"/>
      <c r="V109" s="39"/>
      <c r="W109" s="38">
        <f t="shared" si="18"/>
        <v>7096.1</v>
      </c>
      <c r="X109" s="39"/>
      <c r="Y109" s="39"/>
      <c r="Z109" s="38">
        <f t="shared" si="19"/>
        <v>7096.1</v>
      </c>
      <c r="AA109" s="39"/>
      <c r="AB109" s="39"/>
      <c r="AC109" s="38">
        <f>Z109+AA109+AB109</f>
        <v>7096.1</v>
      </c>
      <c r="AD109" s="39"/>
      <c r="AE109" s="39"/>
      <c r="AF109" s="38">
        <f t="shared" si="49"/>
        <v>7096.1</v>
      </c>
      <c r="AG109" s="39"/>
      <c r="AH109" s="39"/>
      <c r="AI109" s="38">
        <f>AF109+AG109+AH109</f>
        <v>7096.1</v>
      </c>
      <c r="AJ109" s="39"/>
      <c r="AK109" s="39"/>
      <c r="AL109" s="38">
        <f>AI109+AJ109+AK109</f>
        <v>7096.1</v>
      </c>
      <c r="AM109" s="39"/>
      <c r="AN109" s="39"/>
      <c r="AO109" s="38">
        <f>AL109+AM109+AN109</f>
        <v>7096.1</v>
      </c>
    </row>
    <row r="110" spans="1:41" ht="45.75" customHeight="1">
      <c r="A110" s="156" t="s">
        <v>122</v>
      </c>
      <c r="B110" s="156"/>
      <c r="C110" s="156"/>
      <c r="D110" s="88" t="s">
        <v>181</v>
      </c>
      <c r="E110" s="153" t="s">
        <v>236</v>
      </c>
      <c r="F110" s="153"/>
      <c r="G110" s="153"/>
      <c r="H110" s="153"/>
      <c r="I110" s="54">
        <v>2912.3</v>
      </c>
      <c r="J110" s="3"/>
      <c r="K110" s="38">
        <f t="shared" si="51"/>
        <v>2912.3</v>
      </c>
      <c r="L110" s="3"/>
      <c r="M110" s="38">
        <f t="shared" si="52"/>
        <v>2912.3</v>
      </c>
      <c r="N110" s="3"/>
      <c r="O110" s="38">
        <f t="shared" si="40"/>
        <v>2912.3</v>
      </c>
      <c r="P110" s="3"/>
      <c r="Q110" s="38">
        <f t="shared" si="41"/>
        <v>2912.3</v>
      </c>
      <c r="R110" s="39"/>
      <c r="S110" s="39"/>
      <c r="T110" s="38">
        <f t="shared" si="50"/>
        <v>2912.3</v>
      </c>
      <c r="U110" s="39"/>
      <c r="V110" s="39"/>
      <c r="W110" s="38">
        <f t="shared" si="18"/>
        <v>2912.3</v>
      </c>
      <c r="X110" s="39"/>
      <c r="Y110" s="39"/>
      <c r="Z110" s="38">
        <f t="shared" si="19"/>
        <v>2912.3</v>
      </c>
      <c r="AA110" s="39"/>
      <c r="AB110" s="39"/>
      <c r="AC110" s="38">
        <f>Z110+AA110+AB110</f>
        <v>2912.3</v>
      </c>
      <c r="AD110" s="39"/>
      <c r="AE110" s="39"/>
      <c r="AF110" s="38">
        <f t="shared" si="49"/>
        <v>2912.3</v>
      </c>
      <c r="AG110" s="39"/>
      <c r="AH110" s="39"/>
      <c r="AI110" s="38">
        <f>AF110+AG110+AH110</f>
        <v>2912.3</v>
      </c>
      <c r="AJ110" s="39"/>
      <c r="AK110" s="39"/>
      <c r="AL110" s="38">
        <f>AI110+AJ110+AK110</f>
        <v>2912.3</v>
      </c>
      <c r="AM110" s="39"/>
      <c r="AN110" s="39"/>
      <c r="AO110" s="38">
        <f>AL110+AM110+AN110</f>
        <v>2912.3</v>
      </c>
    </row>
    <row r="111" spans="1:41" ht="47.25" customHeight="1">
      <c r="A111" s="156" t="s">
        <v>123</v>
      </c>
      <c r="B111" s="160"/>
      <c r="C111" s="160"/>
      <c r="D111" s="88" t="s">
        <v>182</v>
      </c>
      <c r="E111" s="153" t="s">
        <v>246</v>
      </c>
      <c r="F111" s="161"/>
      <c r="G111" s="161"/>
      <c r="H111" s="161"/>
      <c r="I111" s="54">
        <v>762.9</v>
      </c>
      <c r="J111" s="3"/>
      <c r="K111" s="38">
        <f t="shared" si="51"/>
        <v>762.9</v>
      </c>
      <c r="L111" s="3"/>
      <c r="M111" s="38">
        <f t="shared" si="52"/>
        <v>762.9</v>
      </c>
      <c r="N111" s="3"/>
      <c r="O111" s="38">
        <f t="shared" si="40"/>
        <v>762.9</v>
      </c>
      <c r="P111" s="3"/>
      <c r="Q111" s="38">
        <f t="shared" si="41"/>
        <v>762.9</v>
      </c>
      <c r="R111" s="39"/>
      <c r="S111" s="39"/>
      <c r="T111" s="38">
        <f t="shared" si="50"/>
        <v>762.9</v>
      </c>
      <c r="U111" s="39"/>
      <c r="V111" s="39"/>
      <c r="W111" s="38">
        <f t="shared" si="18"/>
        <v>762.9</v>
      </c>
      <c r="X111" s="39"/>
      <c r="Y111" s="39"/>
      <c r="Z111" s="38">
        <f t="shared" si="19"/>
        <v>762.9</v>
      </c>
      <c r="AA111" s="39"/>
      <c r="AB111" s="39"/>
      <c r="AC111" s="38">
        <f>Z111+AA111+AB111</f>
        <v>762.9</v>
      </c>
      <c r="AD111" s="39"/>
      <c r="AE111" s="39"/>
      <c r="AF111" s="38">
        <f t="shared" si="49"/>
        <v>762.9</v>
      </c>
      <c r="AG111" s="39"/>
      <c r="AH111" s="39"/>
      <c r="AI111" s="38">
        <f>AF111+AG111+AH111</f>
        <v>762.9</v>
      </c>
      <c r="AJ111" s="39"/>
      <c r="AK111" s="39"/>
      <c r="AL111" s="38">
        <f>AI111+AJ111+AK111</f>
        <v>762.9</v>
      </c>
      <c r="AM111" s="39"/>
      <c r="AN111" s="39"/>
      <c r="AO111" s="38">
        <f>AL111+AM111+AN111</f>
        <v>762.9</v>
      </c>
    </row>
    <row r="112" spans="1:41" s="82" customFormat="1" ht="15.6" customHeight="1">
      <c r="A112" s="154" t="s">
        <v>124</v>
      </c>
      <c r="B112" s="154"/>
      <c r="C112" s="154"/>
      <c r="D112" s="98"/>
      <c r="E112" s="199" t="s">
        <v>33</v>
      </c>
      <c r="F112" s="199"/>
      <c r="G112" s="199"/>
      <c r="H112" s="199"/>
      <c r="I112" s="91">
        <f>I113+I114+I115+I116+I122+I123+I117+I118+I119+I120+I121+I125+I126+I127</f>
        <v>1551.6000000000001</v>
      </c>
      <c r="J112" s="59">
        <f>J113+J114+J115+J116+J122+J123+J117+J118+J119+J120+J121+J124+J125+J126+J127</f>
        <v>0</v>
      </c>
      <c r="K112" s="59">
        <f>I112+J112</f>
        <v>1551.6000000000001</v>
      </c>
      <c r="L112" s="59">
        <f>L113+L114+L115+L116+L122+L123+L117+L118+L119+L120+L121+L124+L125+L126+L127</f>
        <v>0</v>
      </c>
      <c r="M112" s="59">
        <f>K112+L112</f>
        <v>1551.6000000000001</v>
      </c>
      <c r="N112" s="59">
        <f>N113+N114+N115+N116+N122+N123+N117+N118+N119+N120+N121+N124+N125+N126+N127</f>
        <v>0</v>
      </c>
      <c r="O112" s="59">
        <f>M112+N112</f>
        <v>1551.6000000000001</v>
      </c>
      <c r="P112" s="59">
        <f>P113+P114+P115+P116+P122+P123+P117+P118+P119+P120+P121+P124+P125+P126+P127</f>
        <v>0</v>
      </c>
      <c r="Q112" s="59">
        <f>O112+P112</f>
        <v>1551.6000000000001</v>
      </c>
      <c r="R112" s="59">
        <f>R113+R114+R115+R116+R122+R123+R117+R118+R119+R120+R121+R124+R125+R126+R127</f>
        <v>0</v>
      </c>
      <c r="S112" s="59">
        <f>S113+S114+S115+S116+S122+S123+S117+S118+S119+S120+S121+S124+S125+S126+S127</f>
        <v>0</v>
      </c>
      <c r="T112" s="59">
        <f>Q112+R112+S112</f>
        <v>1551.6000000000001</v>
      </c>
      <c r="U112" s="59">
        <f>U113+U114+U115+U116+U122+U123+U117+U118+U119+U120+U121+U124+U125+U126+U127</f>
        <v>0</v>
      </c>
      <c r="V112" s="59">
        <f>V113+V114+V115+V116+V122+V123+V118+V119+V120</f>
        <v>0</v>
      </c>
      <c r="W112" s="59">
        <f t="shared" si="18"/>
        <v>1551.6000000000001</v>
      </c>
      <c r="X112" s="59">
        <f>X113+X114+X115+X116+X122+X123+X117+X118+X119+X120+X121+X124+X125+X126+X127</f>
        <v>0</v>
      </c>
      <c r="Y112" s="59">
        <f>Y113+Y114+Y115+Y116+Y122+Y123+Y117+Y118+Y119+Y120+Y121+Y124+Y125+Y126+Y127</f>
        <v>0</v>
      </c>
      <c r="Z112" s="59">
        <f>W112+X112+Y112</f>
        <v>1551.6000000000001</v>
      </c>
      <c r="AA112" s="59">
        <f>AA113+AA114+AA115+AA116+AA122+AA123+AA117+AA118+AA119+AA120+AA121+AA124+AA125+AA126+AA127</f>
        <v>0</v>
      </c>
      <c r="AB112" s="59">
        <f>AB113+AB114+AB115+AB116+AB122+AB123+AB117+AB118+AB119+AB120+AB121+AB124+AB125+AB126+AB127</f>
        <v>0</v>
      </c>
      <c r="AC112" s="59">
        <f t="shared" ref="AC112:AC129" si="53">Z112+AA112+AB112</f>
        <v>1551.6000000000001</v>
      </c>
      <c r="AD112" s="59">
        <f>AD113+AD114+AD115+AD116+AD122+AD123+AD117+AD118+AD119+AD120+AD121+AD124+AD125+AD126+AD127</f>
        <v>0</v>
      </c>
      <c r="AE112" s="59"/>
      <c r="AF112" s="59">
        <f t="shared" si="49"/>
        <v>1551.6000000000001</v>
      </c>
      <c r="AG112" s="59">
        <f>AG113+AG114+AG115+AG116+AG122+AG123+AG117+AG118+AG119+AG120+AG121+AG124+AG125+AG126+AG127</f>
        <v>0</v>
      </c>
      <c r="AH112" s="59">
        <f>AH113+AH114+AH115+AH116+AH122+AH123+AH117+AH118+AH119+AH120+AH121+AH124+AH125+AH126+AH127</f>
        <v>0</v>
      </c>
      <c r="AI112" s="59">
        <f t="shared" ref="AI112:AI129" si="54">AF112+AG112+AH112</f>
        <v>1551.6000000000001</v>
      </c>
      <c r="AJ112" s="59">
        <f>AJ113+AJ114+AJ115+AJ116+AJ122+AJ123+AJ117+AJ118+AJ119+AJ120+AJ121+AJ124+AJ125+AJ126+AJ127</f>
        <v>0</v>
      </c>
      <c r="AK112" s="59">
        <f>AK113+AK114+AK115+AK116+AK122+AK123+AK117+AK118+AK119+AK120+AK121+AK124+AK125+AK126+AK127</f>
        <v>0</v>
      </c>
      <c r="AL112" s="59">
        <f t="shared" ref="AL112:AL129" si="55">AI112+AJ112+AK112</f>
        <v>1551.6000000000001</v>
      </c>
      <c r="AM112" s="59">
        <f>AM113+AM114+AM115+AM116+AM122+AM123+AM117+AM118+AM119+AM120+AM121+AM124+AM125+AM126+AM127</f>
        <v>0</v>
      </c>
      <c r="AN112" s="59">
        <f>AN113+AN114+AN115+AN116+AN122+AN123+AN117+AN118+AN119+AN120+AN121+AN124+AN125+AN126+AN127</f>
        <v>0</v>
      </c>
      <c r="AO112" s="59">
        <f t="shared" ref="AO112:AO129" si="56">AL112+AM112+AN112</f>
        <v>1551.6000000000001</v>
      </c>
    </row>
    <row r="113" spans="1:42" ht="77.25" hidden="1" customHeight="1">
      <c r="A113" s="156" t="s">
        <v>151</v>
      </c>
      <c r="B113" s="160"/>
      <c r="C113" s="160"/>
      <c r="D113" s="60" t="s">
        <v>274</v>
      </c>
      <c r="E113" s="153" t="s">
        <v>277</v>
      </c>
      <c r="F113" s="161"/>
      <c r="G113" s="161"/>
      <c r="H113" s="161"/>
      <c r="I113" s="54"/>
      <c r="J113" s="75"/>
      <c r="K113" s="38">
        <f t="shared" ref="K113:K115" si="57">I113+J113</f>
        <v>0</v>
      </c>
      <c r="L113" s="75"/>
      <c r="M113" s="38">
        <f>K113+L113</f>
        <v>0</v>
      </c>
      <c r="N113" s="75"/>
      <c r="O113" s="57">
        <f t="shared" ref="O113:O115" si="58">M113+N113</f>
        <v>0</v>
      </c>
      <c r="P113" s="4"/>
      <c r="Q113" s="38">
        <f t="shared" si="41"/>
        <v>0</v>
      </c>
      <c r="R113" s="38"/>
      <c r="S113" s="38"/>
      <c r="T113" s="38">
        <f t="shared" si="50"/>
        <v>0</v>
      </c>
      <c r="U113" s="38"/>
      <c r="V113" s="38"/>
      <c r="W113" s="38">
        <f t="shared" si="18"/>
        <v>0</v>
      </c>
      <c r="X113" s="38"/>
      <c r="Y113" s="38"/>
      <c r="Z113" s="38">
        <f t="shared" si="19"/>
        <v>0</v>
      </c>
      <c r="AA113" s="38"/>
      <c r="AB113" s="38"/>
      <c r="AC113" s="38">
        <f t="shared" si="53"/>
        <v>0</v>
      </c>
      <c r="AD113" s="38"/>
      <c r="AE113" s="38"/>
      <c r="AF113" s="38">
        <f t="shared" si="49"/>
        <v>0</v>
      </c>
      <c r="AG113" s="38"/>
      <c r="AH113" s="38"/>
      <c r="AI113" s="38">
        <f t="shared" si="54"/>
        <v>0</v>
      </c>
      <c r="AJ113" s="38"/>
      <c r="AK113" s="38"/>
      <c r="AL113" s="38">
        <f t="shared" si="55"/>
        <v>0</v>
      </c>
      <c r="AM113" s="38"/>
      <c r="AN113" s="38"/>
      <c r="AO113" s="38">
        <f t="shared" si="56"/>
        <v>0</v>
      </c>
    </row>
    <row r="114" spans="1:42" ht="73.5" hidden="1" customHeight="1">
      <c r="A114" s="156" t="s">
        <v>151</v>
      </c>
      <c r="B114" s="160"/>
      <c r="C114" s="160"/>
      <c r="D114" s="60" t="s">
        <v>212</v>
      </c>
      <c r="E114" s="153" t="s">
        <v>211</v>
      </c>
      <c r="F114" s="161"/>
      <c r="G114" s="161"/>
      <c r="H114" s="161"/>
      <c r="I114" s="54"/>
      <c r="J114" s="75"/>
      <c r="K114" s="38">
        <f t="shared" si="57"/>
        <v>0</v>
      </c>
      <c r="L114" s="75"/>
      <c r="M114" s="38">
        <f>K114+L114</f>
        <v>0</v>
      </c>
      <c r="N114" s="75"/>
      <c r="O114" s="57">
        <f t="shared" si="58"/>
        <v>0</v>
      </c>
      <c r="P114" s="4"/>
      <c r="Q114" s="38">
        <f t="shared" si="41"/>
        <v>0</v>
      </c>
      <c r="R114" s="38"/>
      <c r="S114" s="38"/>
      <c r="T114" s="38">
        <f t="shared" si="50"/>
        <v>0</v>
      </c>
      <c r="U114" s="38"/>
      <c r="V114" s="38"/>
      <c r="W114" s="38">
        <f t="shared" si="18"/>
        <v>0</v>
      </c>
      <c r="X114" s="38"/>
      <c r="Y114" s="38"/>
      <c r="Z114" s="38">
        <f t="shared" si="19"/>
        <v>0</v>
      </c>
      <c r="AA114" s="38"/>
      <c r="AB114" s="38"/>
      <c r="AC114" s="38">
        <f t="shared" si="53"/>
        <v>0</v>
      </c>
      <c r="AD114" s="38"/>
      <c r="AE114" s="38"/>
      <c r="AF114" s="38">
        <f t="shared" si="49"/>
        <v>0</v>
      </c>
      <c r="AG114" s="38"/>
      <c r="AH114" s="38"/>
      <c r="AI114" s="38">
        <f t="shared" si="54"/>
        <v>0</v>
      </c>
      <c r="AJ114" s="38"/>
      <c r="AK114" s="38"/>
      <c r="AL114" s="38">
        <f t="shared" si="55"/>
        <v>0</v>
      </c>
      <c r="AM114" s="38"/>
      <c r="AN114" s="38"/>
      <c r="AO114" s="38">
        <f t="shared" si="56"/>
        <v>0</v>
      </c>
    </row>
    <row r="115" spans="1:42" ht="74.25" hidden="1" customHeight="1">
      <c r="A115" s="156" t="s">
        <v>151</v>
      </c>
      <c r="B115" s="160"/>
      <c r="C115" s="160"/>
      <c r="D115" s="60" t="s">
        <v>213</v>
      </c>
      <c r="E115" s="153" t="s">
        <v>161</v>
      </c>
      <c r="F115" s="161"/>
      <c r="G115" s="161"/>
      <c r="H115" s="161"/>
      <c r="I115" s="54"/>
      <c r="J115" s="75"/>
      <c r="K115" s="38">
        <f t="shared" si="57"/>
        <v>0</v>
      </c>
      <c r="L115" s="75"/>
      <c r="M115" s="38">
        <f>K115+L115</f>
        <v>0</v>
      </c>
      <c r="N115" s="75"/>
      <c r="O115" s="57">
        <f t="shared" si="58"/>
        <v>0</v>
      </c>
      <c r="P115" s="4"/>
      <c r="Q115" s="38">
        <f t="shared" si="41"/>
        <v>0</v>
      </c>
      <c r="R115" s="38"/>
      <c r="S115" s="38"/>
      <c r="T115" s="38">
        <f t="shared" si="50"/>
        <v>0</v>
      </c>
      <c r="U115" s="38"/>
      <c r="V115" s="38"/>
      <c r="W115" s="38">
        <f t="shared" si="18"/>
        <v>0</v>
      </c>
      <c r="X115" s="38"/>
      <c r="Y115" s="38"/>
      <c r="Z115" s="38">
        <f t="shared" si="19"/>
        <v>0</v>
      </c>
      <c r="AA115" s="38"/>
      <c r="AB115" s="38"/>
      <c r="AC115" s="38">
        <f t="shared" si="53"/>
        <v>0</v>
      </c>
      <c r="AD115" s="38"/>
      <c r="AE115" s="38"/>
      <c r="AF115" s="38">
        <f t="shared" si="49"/>
        <v>0</v>
      </c>
      <c r="AG115" s="38"/>
      <c r="AH115" s="38"/>
      <c r="AI115" s="38">
        <f t="shared" si="54"/>
        <v>0</v>
      </c>
      <c r="AJ115" s="38"/>
      <c r="AK115" s="38"/>
      <c r="AL115" s="38">
        <f t="shared" si="55"/>
        <v>0</v>
      </c>
      <c r="AM115" s="38"/>
      <c r="AN115" s="38"/>
      <c r="AO115" s="38">
        <f t="shared" si="56"/>
        <v>0</v>
      </c>
    </row>
    <row r="116" spans="1:42" ht="74.25" customHeight="1">
      <c r="A116" s="156" t="s">
        <v>125</v>
      </c>
      <c r="B116" s="160"/>
      <c r="C116" s="160"/>
      <c r="D116" s="60" t="s">
        <v>183</v>
      </c>
      <c r="E116" s="153" t="s">
        <v>162</v>
      </c>
      <c r="F116" s="161"/>
      <c r="G116" s="161"/>
      <c r="H116" s="161"/>
      <c r="I116" s="55">
        <v>372.6</v>
      </c>
      <c r="J116" s="3"/>
      <c r="K116" s="38">
        <f t="shared" si="51"/>
        <v>372.6</v>
      </c>
      <c r="L116" s="3"/>
      <c r="M116" s="38">
        <f t="shared" si="52"/>
        <v>372.6</v>
      </c>
      <c r="N116" s="3"/>
      <c r="O116" s="38">
        <f t="shared" si="40"/>
        <v>372.6</v>
      </c>
      <c r="P116" s="3"/>
      <c r="Q116" s="38">
        <f t="shared" si="41"/>
        <v>372.6</v>
      </c>
      <c r="R116" s="39"/>
      <c r="S116" s="39"/>
      <c r="T116" s="38">
        <f t="shared" si="50"/>
        <v>372.6</v>
      </c>
      <c r="U116" s="39"/>
      <c r="V116" s="39"/>
      <c r="W116" s="38">
        <f t="shared" si="18"/>
        <v>372.6</v>
      </c>
      <c r="X116" s="39"/>
      <c r="Y116" s="39"/>
      <c r="Z116" s="38">
        <f t="shared" si="19"/>
        <v>372.6</v>
      </c>
      <c r="AA116" s="39"/>
      <c r="AB116" s="39"/>
      <c r="AC116" s="38">
        <f t="shared" si="53"/>
        <v>372.6</v>
      </c>
      <c r="AD116" s="39"/>
      <c r="AE116" s="39"/>
      <c r="AF116" s="38">
        <f t="shared" si="49"/>
        <v>372.6</v>
      </c>
      <c r="AG116" s="39"/>
      <c r="AH116" s="39"/>
      <c r="AI116" s="38">
        <f t="shared" si="54"/>
        <v>372.6</v>
      </c>
      <c r="AJ116" s="39"/>
      <c r="AK116" s="39"/>
      <c r="AL116" s="38">
        <f t="shared" si="55"/>
        <v>372.6</v>
      </c>
      <c r="AM116" s="39"/>
      <c r="AN116" s="39"/>
      <c r="AO116" s="38">
        <f t="shared" si="56"/>
        <v>372.6</v>
      </c>
    </row>
    <row r="117" spans="1:42" ht="47.25" hidden="1" customHeight="1">
      <c r="A117" s="156" t="s">
        <v>151</v>
      </c>
      <c r="B117" s="160"/>
      <c r="C117" s="160"/>
      <c r="D117" s="60" t="s">
        <v>283</v>
      </c>
      <c r="E117" s="142" t="s">
        <v>284</v>
      </c>
      <c r="F117" s="143"/>
      <c r="G117" s="143"/>
      <c r="H117" s="144"/>
      <c r="I117" s="54"/>
      <c r="J117" s="3"/>
      <c r="K117" s="38"/>
      <c r="L117" s="3"/>
      <c r="M117" s="38"/>
      <c r="N117" s="3"/>
      <c r="O117" s="38">
        <f t="shared" si="40"/>
        <v>0</v>
      </c>
      <c r="P117" s="3"/>
      <c r="Q117" s="38">
        <f t="shared" si="41"/>
        <v>0</v>
      </c>
      <c r="R117" s="39"/>
      <c r="S117" s="39"/>
      <c r="T117" s="38">
        <f t="shared" si="50"/>
        <v>0</v>
      </c>
      <c r="U117" s="39"/>
      <c r="V117" s="39"/>
      <c r="W117" s="38">
        <f t="shared" si="18"/>
        <v>0</v>
      </c>
      <c r="X117" s="39"/>
      <c r="Y117" s="39"/>
      <c r="Z117" s="38">
        <f t="shared" si="19"/>
        <v>0</v>
      </c>
      <c r="AA117" s="39"/>
      <c r="AB117" s="39"/>
      <c r="AC117" s="38">
        <f t="shared" si="53"/>
        <v>0</v>
      </c>
      <c r="AD117" s="39"/>
      <c r="AE117" s="39"/>
      <c r="AF117" s="38">
        <f t="shared" si="49"/>
        <v>0</v>
      </c>
      <c r="AG117" s="39"/>
      <c r="AH117" s="39"/>
      <c r="AI117" s="38">
        <f t="shared" si="54"/>
        <v>0</v>
      </c>
      <c r="AJ117" s="39"/>
      <c r="AK117" s="39"/>
      <c r="AL117" s="38">
        <f t="shared" si="55"/>
        <v>0</v>
      </c>
      <c r="AM117" s="39"/>
      <c r="AN117" s="39"/>
      <c r="AO117" s="38">
        <f t="shared" si="56"/>
        <v>0</v>
      </c>
    </row>
    <row r="118" spans="1:42" ht="75.75" customHeight="1">
      <c r="A118" s="213" t="s">
        <v>278</v>
      </c>
      <c r="B118" s="214"/>
      <c r="C118" s="214"/>
      <c r="D118" s="137" t="s">
        <v>308</v>
      </c>
      <c r="E118" s="215" t="s">
        <v>280</v>
      </c>
      <c r="F118" s="216"/>
      <c r="G118" s="216"/>
      <c r="H118" s="217"/>
      <c r="I118" s="54"/>
      <c r="J118" s="75"/>
      <c r="K118" s="38">
        <f t="shared" si="51"/>
        <v>0</v>
      </c>
      <c r="L118" s="3"/>
      <c r="M118" s="38">
        <f t="shared" si="52"/>
        <v>0</v>
      </c>
      <c r="N118" s="3"/>
      <c r="O118" s="38">
        <f t="shared" si="40"/>
        <v>0</v>
      </c>
      <c r="P118" s="3"/>
      <c r="Q118" s="38">
        <f t="shared" si="41"/>
        <v>0</v>
      </c>
      <c r="R118" s="39"/>
      <c r="S118" s="39"/>
      <c r="T118" s="38">
        <f t="shared" si="50"/>
        <v>0</v>
      </c>
      <c r="U118" s="39"/>
      <c r="V118" s="39"/>
      <c r="W118" s="38">
        <f t="shared" si="18"/>
        <v>0</v>
      </c>
      <c r="X118" s="39"/>
      <c r="Y118" s="39"/>
      <c r="Z118" s="38">
        <f t="shared" si="19"/>
        <v>0</v>
      </c>
      <c r="AA118" s="39"/>
      <c r="AB118" s="39"/>
      <c r="AC118" s="38">
        <f t="shared" si="53"/>
        <v>0</v>
      </c>
      <c r="AD118" s="39"/>
      <c r="AE118" s="39"/>
      <c r="AF118" s="38">
        <f t="shared" si="49"/>
        <v>0</v>
      </c>
      <c r="AG118" s="39"/>
      <c r="AH118" s="39"/>
      <c r="AI118" s="38">
        <f t="shared" si="54"/>
        <v>0</v>
      </c>
      <c r="AJ118" s="39"/>
      <c r="AK118" s="39"/>
      <c r="AL118" s="38">
        <f t="shared" si="55"/>
        <v>0</v>
      </c>
      <c r="AM118" s="39"/>
      <c r="AN118" s="39"/>
      <c r="AO118" s="38">
        <f t="shared" si="56"/>
        <v>0</v>
      </c>
    </row>
    <row r="119" spans="1:42" ht="38.450000000000003" hidden="1" customHeight="1">
      <c r="A119" s="201" t="s">
        <v>147</v>
      </c>
      <c r="B119" s="202"/>
      <c r="C119" s="203"/>
      <c r="D119" s="102" t="s">
        <v>279</v>
      </c>
      <c r="E119" s="204" t="s">
        <v>240</v>
      </c>
      <c r="F119" s="205"/>
      <c r="G119" s="205"/>
      <c r="H119" s="206"/>
      <c r="I119" s="54"/>
      <c r="J119" s="3"/>
      <c r="K119" s="38">
        <f t="shared" si="51"/>
        <v>0</v>
      </c>
      <c r="L119" s="3"/>
      <c r="M119" s="38">
        <f t="shared" si="52"/>
        <v>0</v>
      </c>
      <c r="N119" s="3"/>
      <c r="O119" s="38">
        <f t="shared" si="40"/>
        <v>0</v>
      </c>
      <c r="P119" s="3"/>
      <c r="Q119" s="38">
        <f t="shared" si="41"/>
        <v>0</v>
      </c>
      <c r="R119" s="39"/>
      <c r="S119" s="39"/>
      <c r="T119" s="38">
        <f t="shared" si="50"/>
        <v>0</v>
      </c>
      <c r="U119" s="39"/>
      <c r="V119" s="39"/>
      <c r="W119" s="38">
        <f t="shared" si="18"/>
        <v>0</v>
      </c>
      <c r="X119" s="39"/>
      <c r="Y119" s="39"/>
      <c r="Z119" s="38">
        <f t="shared" si="19"/>
        <v>0</v>
      </c>
      <c r="AA119" s="39"/>
      <c r="AB119" s="39"/>
      <c r="AC119" s="38">
        <f t="shared" si="53"/>
        <v>0</v>
      </c>
      <c r="AD119" s="39"/>
      <c r="AE119" s="39"/>
      <c r="AF119" s="38">
        <f t="shared" si="49"/>
        <v>0</v>
      </c>
      <c r="AG119" s="39"/>
      <c r="AH119" s="39"/>
      <c r="AI119" s="38">
        <f t="shared" si="54"/>
        <v>0</v>
      </c>
      <c r="AJ119" s="39"/>
      <c r="AK119" s="39"/>
      <c r="AL119" s="38">
        <f t="shared" si="55"/>
        <v>0</v>
      </c>
      <c r="AM119" s="39"/>
      <c r="AN119" s="39"/>
      <c r="AO119" s="38">
        <f t="shared" si="56"/>
        <v>0</v>
      </c>
    </row>
    <row r="120" spans="1:42" s="74" customFormat="1" ht="61.5" customHeight="1">
      <c r="A120" s="207" t="s">
        <v>152</v>
      </c>
      <c r="B120" s="208"/>
      <c r="C120" s="209"/>
      <c r="D120" s="139" t="s">
        <v>309</v>
      </c>
      <c r="E120" s="210" t="s">
        <v>153</v>
      </c>
      <c r="F120" s="211"/>
      <c r="G120" s="211"/>
      <c r="H120" s="212"/>
      <c r="I120" s="54"/>
      <c r="J120" s="75"/>
      <c r="K120" s="38">
        <f t="shared" si="51"/>
        <v>0</v>
      </c>
      <c r="L120" s="75"/>
      <c r="M120" s="38">
        <f t="shared" si="52"/>
        <v>0</v>
      </c>
      <c r="N120" s="75"/>
      <c r="O120" s="57">
        <f t="shared" si="40"/>
        <v>0</v>
      </c>
      <c r="P120" s="75"/>
      <c r="Q120" s="57">
        <f t="shared" si="41"/>
        <v>0</v>
      </c>
      <c r="R120" s="54"/>
      <c r="S120" s="54"/>
      <c r="T120" s="57">
        <f t="shared" si="50"/>
        <v>0</v>
      </c>
      <c r="U120" s="54"/>
      <c r="V120" s="54"/>
      <c r="W120" s="57">
        <f t="shared" si="18"/>
        <v>0</v>
      </c>
      <c r="X120" s="54"/>
      <c r="Y120" s="54"/>
      <c r="Z120" s="57">
        <f t="shared" si="19"/>
        <v>0</v>
      </c>
      <c r="AA120" s="54"/>
      <c r="AB120" s="54"/>
      <c r="AC120" s="57">
        <f t="shared" si="53"/>
        <v>0</v>
      </c>
      <c r="AD120" s="54"/>
      <c r="AE120" s="54"/>
      <c r="AF120" s="57">
        <f t="shared" si="49"/>
        <v>0</v>
      </c>
      <c r="AG120" s="54"/>
      <c r="AH120" s="54"/>
      <c r="AI120" s="57">
        <f t="shared" si="54"/>
        <v>0</v>
      </c>
      <c r="AJ120" s="54"/>
      <c r="AK120" s="54"/>
      <c r="AL120" s="57">
        <f t="shared" si="55"/>
        <v>0</v>
      </c>
      <c r="AM120" s="54"/>
      <c r="AN120" s="54"/>
      <c r="AO120" s="57">
        <f t="shared" si="56"/>
        <v>0</v>
      </c>
    </row>
    <row r="121" spans="1:42" s="74" customFormat="1" ht="43.9" customHeight="1">
      <c r="A121" s="201" t="s">
        <v>132</v>
      </c>
      <c r="B121" s="218"/>
      <c r="C121" s="219"/>
      <c r="D121" s="118" t="s">
        <v>253</v>
      </c>
      <c r="E121" s="204" t="s">
        <v>259</v>
      </c>
      <c r="F121" s="220"/>
      <c r="G121" s="220"/>
      <c r="H121" s="221"/>
      <c r="I121" s="54">
        <v>636.20000000000005</v>
      </c>
      <c r="J121" s="75"/>
      <c r="K121" s="38">
        <f t="shared" si="51"/>
        <v>636.20000000000005</v>
      </c>
      <c r="L121" s="75"/>
      <c r="M121" s="38">
        <f t="shared" si="52"/>
        <v>636.20000000000005</v>
      </c>
      <c r="N121" s="75"/>
      <c r="O121" s="57">
        <f t="shared" si="40"/>
        <v>636.20000000000005</v>
      </c>
      <c r="P121" s="75"/>
      <c r="Q121" s="57">
        <f t="shared" si="41"/>
        <v>636.20000000000005</v>
      </c>
      <c r="R121" s="54"/>
      <c r="S121" s="54"/>
      <c r="T121" s="57">
        <f t="shared" si="50"/>
        <v>636.20000000000005</v>
      </c>
      <c r="U121" s="54"/>
      <c r="V121" s="54"/>
      <c r="W121" s="57">
        <f t="shared" si="18"/>
        <v>636.20000000000005</v>
      </c>
      <c r="X121" s="54"/>
      <c r="Y121" s="54"/>
      <c r="Z121" s="57">
        <f t="shared" si="19"/>
        <v>636.20000000000005</v>
      </c>
      <c r="AA121" s="54"/>
      <c r="AB121" s="54"/>
      <c r="AC121" s="57">
        <f t="shared" si="53"/>
        <v>636.20000000000005</v>
      </c>
      <c r="AD121" s="54"/>
      <c r="AE121" s="54"/>
      <c r="AF121" s="57">
        <f t="shared" si="49"/>
        <v>636.20000000000005</v>
      </c>
      <c r="AG121" s="54"/>
      <c r="AH121" s="54"/>
      <c r="AI121" s="57">
        <f t="shared" si="54"/>
        <v>636.20000000000005</v>
      </c>
      <c r="AJ121" s="54"/>
      <c r="AK121" s="54"/>
      <c r="AL121" s="57">
        <f t="shared" si="55"/>
        <v>636.20000000000005</v>
      </c>
      <c r="AM121" s="54"/>
      <c r="AN121" s="54"/>
      <c r="AO121" s="57">
        <f t="shared" si="56"/>
        <v>636.20000000000005</v>
      </c>
      <c r="AP121" s="74">
        <v>636201</v>
      </c>
    </row>
    <row r="122" spans="1:42" ht="57" customHeight="1">
      <c r="A122" s="156" t="s">
        <v>132</v>
      </c>
      <c r="B122" s="160"/>
      <c r="C122" s="160"/>
      <c r="D122" s="60" t="s">
        <v>190</v>
      </c>
      <c r="E122" s="153" t="s">
        <v>148</v>
      </c>
      <c r="F122" s="161"/>
      <c r="G122" s="161"/>
      <c r="H122" s="161"/>
      <c r="I122" s="54">
        <v>78.5</v>
      </c>
      <c r="J122" s="3"/>
      <c r="K122" s="38">
        <f>I122+J122</f>
        <v>78.5</v>
      </c>
      <c r="L122" s="3"/>
      <c r="M122" s="38">
        <f>K122+L122</f>
        <v>78.5</v>
      </c>
      <c r="N122" s="3"/>
      <c r="O122" s="38">
        <f t="shared" si="40"/>
        <v>78.5</v>
      </c>
      <c r="P122" s="3"/>
      <c r="Q122" s="38">
        <f t="shared" si="41"/>
        <v>78.5</v>
      </c>
      <c r="R122" s="39"/>
      <c r="S122" s="39"/>
      <c r="T122" s="38">
        <f t="shared" si="50"/>
        <v>78.5</v>
      </c>
      <c r="U122" s="39"/>
      <c r="V122" s="39"/>
      <c r="W122" s="38">
        <f t="shared" si="18"/>
        <v>78.5</v>
      </c>
      <c r="X122" s="39"/>
      <c r="Y122" s="39"/>
      <c r="Z122" s="38">
        <f t="shared" si="19"/>
        <v>78.5</v>
      </c>
      <c r="AA122" s="39"/>
      <c r="AB122" s="39"/>
      <c r="AC122" s="38">
        <f t="shared" si="53"/>
        <v>78.5</v>
      </c>
      <c r="AD122" s="39"/>
      <c r="AE122" s="39"/>
      <c r="AF122" s="38">
        <f t="shared" si="49"/>
        <v>78.5</v>
      </c>
      <c r="AG122" s="39"/>
      <c r="AH122" s="39"/>
      <c r="AI122" s="38">
        <f t="shared" si="54"/>
        <v>78.5</v>
      </c>
      <c r="AJ122" s="39"/>
      <c r="AK122" s="39"/>
      <c r="AL122" s="38">
        <f t="shared" si="55"/>
        <v>78.5</v>
      </c>
      <c r="AM122" s="39"/>
      <c r="AN122" s="39"/>
      <c r="AO122" s="38">
        <f t="shared" si="56"/>
        <v>78.5</v>
      </c>
    </row>
    <row r="123" spans="1:42" ht="59.25" customHeight="1">
      <c r="A123" s="193" t="s">
        <v>132</v>
      </c>
      <c r="B123" s="194"/>
      <c r="C123" s="195"/>
      <c r="D123" s="60" t="s">
        <v>237</v>
      </c>
      <c r="E123" s="243" t="s">
        <v>242</v>
      </c>
      <c r="F123" s="244"/>
      <c r="G123" s="244"/>
      <c r="H123" s="245"/>
      <c r="I123" s="100">
        <v>464.3</v>
      </c>
      <c r="J123" s="3"/>
      <c r="K123" s="38">
        <f t="shared" si="51"/>
        <v>464.3</v>
      </c>
      <c r="L123" s="75"/>
      <c r="M123" s="38">
        <f t="shared" si="52"/>
        <v>464.3</v>
      </c>
      <c r="N123" s="3"/>
      <c r="O123" s="38">
        <f t="shared" si="40"/>
        <v>464.3</v>
      </c>
      <c r="P123" s="3"/>
      <c r="Q123" s="38">
        <f t="shared" si="41"/>
        <v>464.3</v>
      </c>
      <c r="R123" s="39"/>
      <c r="S123" s="39"/>
      <c r="T123" s="38">
        <f t="shared" si="50"/>
        <v>464.3</v>
      </c>
      <c r="U123" s="39"/>
      <c r="V123" s="39"/>
      <c r="W123" s="38">
        <f t="shared" si="18"/>
        <v>464.3</v>
      </c>
      <c r="X123" s="39"/>
      <c r="Y123" s="39"/>
      <c r="Z123" s="38">
        <f t="shared" si="19"/>
        <v>464.3</v>
      </c>
      <c r="AA123" s="39"/>
      <c r="AB123" s="39"/>
      <c r="AC123" s="38">
        <f t="shared" si="53"/>
        <v>464.3</v>
      </c>
      <c r="AD123" s="39"/>
      <c r="AE123" s="39"/>
      <c r="AF123" s="38">
        <f t="shared" si="49"/>
        <v>464.3</v>
      </c>
      <c r="AG123" s="39"/>
      <c r="AH123" s="39"/>
      <c r="AI123" s="38">
        <f t="shared" si="54"/>
        <v>464.3</v>
      </c>
      <c r="AJ123" s="39"/>
      <c r="AK123" s="39"/>
      <c r="AL123" s="38">
        <f t="shared" si="55"/>
        <v>464.3</v>
      </c>
      <c r="AM123" s="39"/>
      <c r="AN123" s="39"/>
      <c r="AO123" s="38">
        <f t="shared" si="56"/>
        <v>464.3</v>
      </c>
      <c r="AP123" s="116"/>
    </row>
    <row r="124" spans="1:42" ht="44.25" hidden="1" customHeight="1">
      <c r="A124" s="193" t="s">
        <v>282</v>
      </c>
      <c r="B124" s="194"/>
      <c r="C124" s="195"/>
      <c r="D124" s="60" t="s">
        <v>248</v>
      </c>
      <c r="E124" s="153" t="s">
        <v>249</v>
      </c>
      <c r="F124" s="161"/>
      <c r="G124" s="161"/>
      <c r="H124" s="161"/>
      <c r="I124" s="67"/>
      <c r="J124" s="3"/>
      <c r="K124" s="38">
        <f t="shared" si="51"/>
        <v>0</v>
      </c>
      <c r="L124" s="3"/>
      <c r="M124" s="38">
        <f t="shared" si="52"/>
        <v>0</v>
      </c>
      <c r="N124" s="3"/>
      <c r="O124" s="38">
        <f t="shared" si="40"/>
        <v>0</v>
      </c>
      <c r="P124" s="3"/>
      <c r="Q124" s="38">
        <f t="shared" si="41"/>
        <v>0</v>
      </c>
      <c r="R124" s="39"/>
      <c r="S124" s="39"/>
      <c r="T124" s="38">
        <f t="shared" si="50"/>
        <v>0</v>
      </c>
      <c r="U124" s="39"/>
      <c r="V124" s="39"/>
      <c r="W124" s="38">
        <f t="shared" si="18"/>
        <v>0</v>
      </c>
      <c r="X124" s="39"/>
      <c r="Y124" s="39"/>
      <c r="Z124" s="38">
        <f t="shared" si="19"/>
        <v>0</v>
      </c>
      <c r="AA124" s="39"/>
      <c r="AB124" s="39"/>
      <c r="AC124" s="38">
        <f t="shared" si="53"/>
        <v>0</v>
      </c>
      <c r="AD124" s="39"/>
      <c r="AE124" s="39"/>
      <c r="AF124" s="38">
        <f t="shared" si="49"/>
        <v>0</v>
      </c>
      <c r="AG124" s="39"/>
      <c r="AH124" s="39"/>
      <c r="AI124" s="38">
        <f t="shared" si="54"/>
        <v>0</v>
      </c>
      <c r="AJ124" s="39"/>
      <c r="AK124" s="39"/>
      <c r="AL124" s="38">
        <f t="shared" si="55"/>
        <v>0</v>
      </c>
      <c r="AM124" s="39"/>
      <c r="AN124" s="39"/>
      <c r="AO124" s="38">
        <f t="shared" si="56"/>
        <v>0</v>
      </c>
    </row>
    <row r="125" spans="1:42" ht="42" hidden="1" customHeight="1">
      <c r="A125" s="193" t="s">
        <v>220</v>
      </c>
      <c r="B125" s="194"/>
      <c r="C125" s="195"/>
      <c r="D125" s="60" t="s">
        <v>248</v>
      </c>
      <c r="E125" s="142" t="s">
        <v>249</v>
      </c>
      <c r="F125" s="196"/>
      <c r="G125" s="196"/>
      <c r="H125" s="197"/>
      <c r="I125" s="54"/>
      <c r="J125" s="3"/>
      <c r="K125" s="38"/>
      <c r="L125" s="3"/>
      <c r="M125" s="38">
        <f t="shared" si="52"/>
        <v>0</v>
      </c>
      <c r="N125" s="3"/>
      <c r="O125" s="38">
        <f t="shared" si="40"/>
        <v>0</v>
      </c>
      <c r="P125" s="3"/>
      <c r="Q125" s="38">
        <f t="shared" si="41"/>
        <v>0</v>
      </c>
      <c r="R125" s="39"/>
      <c r="S125" s="39"/>
      <c r="T125" s="38">
        <f t="shared" si="50"/>
        <v>0</v>
      </c>
      <c r="U125" s="39"/>
      <c r="V125" s="39"/>
      <c r="W125" s="38">
        <f t="shared" si="18"/>
        <v>0</v>
      </c>
      <c r="X125" s="39"/>
      <c r="Y125" s="39"/>
      <c r="Z125" s="38">
        <f t="shared" si="19"/>
        <v>0</v>
      </c>
      <c r="AA125" s="39"/>
      <c r="AB125" s="39"/>
      <c r="AC125" s="38">
        <f t="shared" si="53"/>
        <v>0</v>
      </c>
      <c r="AD125" s="39"/>
      <c r="AE125" s="39"/>
      <c r="AF125" s="38">
        <f t="shared" si="49"/>
        <v>0</v>
      </c>
      <c r="AG125" s="39"/>
      <c r="AH125" s="39"/>
      <c r="AI125" s="38">
        <f t="shared" si="54"/>
        <v>0</v>
      </c>
      <c r="AJ125" s="39"/>
      <c r="AK125" s="39"/>
      <c r="AL125" s="38">
        <f t="shared" si="55"/>
        <v>0</v>
      </c>
      <c r="AM125" s="39"/>
      <c r="AN125" s="39"/>
      <c r="AO125" s="38">
        <f t="shared" si="56"/>
        <v>0</v>
      </c>
    </row>
    <row r="126" spans="1:42" ht="44.25" hidden="1" customHeight="1">
      <c r="A126" s="193" t="s">
        <v>220</v>
      </c>
      <c r="B126" s="194"/>
      <c r="C126" s="195"/>
      <c r="D126" s="89" t="s">
        <v>250</v>
      </c>
      <c r="E126" s="142" t="s">
        <v>251</v>
      </c>
      <c r="F126" s="196"/>
      <c r="G126" s="196"/>
      <c r="H126" s="197"/>
      <c r="I126" s="54"/>
      <c r="J126" s="3"/>
      <c r="K126" s="38">
        <f t="shared" si="51"/>
        <v>0</v>
      </c>
      <c r="L126" s="3"/>
      <c r="M126" s="38">
        <f t="shared" si="52"/>
        <v>0</v>
      </c>
      <c r="N126" s="3"/>
      <c r="O126" s="38">
        <f t="shared" si="40"/>
        <v>0</v>
      </c>
      <c r="P126" s="3"/>
      <c r="Q126" s="38">
        <f t="shared" si="41"/>
        <v>0</v>
      </c>
      <c r="R126" s="39"/>
      <c r="S126" s="39"/>
      <c r="T126" s="38">
        <f t="shared" si="50"/>
        <v>0</v>
      </c>
      <c r="U126" s="39"/>
      <c r="V126" s="39"/>
      <c r="W126" s="38">
        <f t="shared" si="18"/>
        <v>0</v>
      </c>
      <c r="X126" s="39"/>
      <c r="Y126" s="39"/>
      <c r="Z126" s="38">
        <f t="shared" si="19"/>
        <v>0</v>
      </c>
      <c r="AA126" s="39"/>
      <c r="AB126" s="39"/>
      <c r="AC126" s="38">
        <f t="shared" si="53"/>
        <v>0</v>
      </c>
      <c r="AD126" s="39"/>
      <c r="AE126" s="39"/>
      <c r="AF126" s="38">
        <f t="shared" si="49"/>
        <v>0</v>
      </c>
      <c r="AG126" s="39"/>
      <c r="AH126" s="39"/>
      <c r="AI126" s="38">
        <f t="shared" si="54"/>
        <v>0</v>
      </c>
      <c r="AJ126" s="39"/>
      <c r="AK126" s="39"/>
      <c r="AL126" s="38">
        <f t="shared" si="55"/>
        <v>0</v>
      </c>
      <c r="AM126" s="39"/>
      <c r="AN126" s="39"/>
      <c r="AO126" s="38">
        <f t="shared" si="56"/>
        <v>0</v>
      </c>
    </row>
    <row r="127" spans="1:42" ht="57.75" hidden="1" customHeight="1">
      <c r="A127" s="193" t="s">
        <v>254</v>
      </c>
      <c r="B127" s="234"/>
      <c r="C127" s="235"/>
      <c r="D127" s="89" t="s">
        <v>210</v>
      </c>
      <c r="E127" s="142" t="s">
        <v>291</v>
      </c>
      <c r="F127" s="196"/>
      <c r="G127" s="196"/>
      <c r="H127" s="197"/>
      <c r="I127" s="54"/>
      <c r="J127" s="3"/>
      <c r="K127" s="38"/>
      <c r="L127" s="3"/>
      <c r="M127" s="38"/>
      <c r="N127" s="3"/>
      <c r="O127" s="38"/>
      <c r="P127" s="3"/>
      <c r="Q127" s="38">
        <f t="shared" si="41"/>
        <v>0</v>
      </c>
      <c r="R127" s="39"/>
      <c r="S127" s="39"/>
      <c r="T127" s="38">
        <f t="shared" si="50"/>
        <v>0</v>
      </c>
      <c r="U127" s="39"/>
      <c r="V127" s="39"/>
      <c r="W127" s="57">
        <f t="shared" si="18"/>
        <v>0</v>
      </c>
      <c r="X127" s="54"/>
      <c r="Y127" s="54"/>
      <c r="Z127" s="57">
        <f t="shared" si="19"/>
        <v>0</v>
      </c>
      <c r="AA127" s="39"/>
      <c r="AB127" s="39"/>
      <c r="AC127" s="38">
        <f t="shared" si="53"/>
        <v>0</v>
      </c>
      <c r="AD127" s="39"/>
      <c r="AE127" s="39"/>
      <c r="AF127" s="38">
        <f t="shared" si="49"/>
        <v>0</v>
      </c>
      <c r="AG127" s="39"/>
      <c r="AH127" s="39"/>
      <c r="AI127" s="38">
        <f t="shared" si="54"/>
        <v>0</v>
      </c>
      <c r="AJ127" s="39"/>
      <c r="AK127" s="39"/>
      <c r="AL127" s="38">
        <f t="shared" si="55"/>
        <v>0</v>
      </c>
      <c r="AM127" s="39"/>
      <c r="AN127" s="39"/>
      <c r="AO127" s="38">
        <f t="shared" si="56"/>
        <v>0</v>
      </c>
    </row>
    <row r="128" spans="1:42" ht="0.75" customHeight="1">
      <c r="A128" s="154" t="s">
        <v>137</v>
      </c>
      <c r="B128" s="154"/>
      <c r="C128" s="154"/>
      <c r="D128" s="89" t="s">
        <v>273</v>
      </c>
      <c r="E128" s="198" t="s">
        <v>247</v>
      </c>
      <c r="F128" s="198"/>
      <c r="G128" s="198"/>
      <c r="H128" s="198"/>
      <c r="I128" s="91"/>
      <c r="J128" s="120"/>
      <c r="K128" s="91">
        <f t="shared" si="51"/>
        <v>0</v>
      </c>
      <c r="L128" s="120"/>
      <c r="M128" s="91">
        <f t="shared" si="52"/>
        <v>0</v>
      </c>
      <c r="N128" s="75"/>
      <c r="O128" s="59">
        <f t="shared" si="40"/>
        <v>0</v>
      </c>
      <c r="P128" s="3"/>
      <c r="Q128" s="38">
        <f t="shared" si="41"/>
        <v>0</v>
      </c>
      <c r="R128" s="39"/>
      <c r="S128" s="39"/>
      <c r="T128" s="59">
        <f t="shared" si="50"/>
        <v>0</v>
      </c>
      <c r="U128" s="39"/>
      <c r="V128" s="39"/>
      <c r="W128" s="38">
        <f t="shared" si="18"/>
        <v>0</v>
      </c>
      <c r="X128" s="39"/>
      <c r="Y128" s="39"/>
      <c r="Z128" s="38">
        <f t="shared" si="19"/>
        <v>0</v>
      </c>
      <c r="AA128" s="39"/>
      <c r="AB128" s="39"/>
      <c r="AC128" s="38">
        <f t="shared" si="53"/>
        <v>0</v>
      </c>
      <c r="AD128" s="39"/>
      <c r="AE128" s="39"/>
      <c r="AF128" s="38">
        <f t="shared" si="49"/>
        <v>0</v>
      </c>
      <c r="AG128" s="39"/>
      <c r="AH128" s="39"/>
      <c r="AI128" s="38">
        <f t="shared" si="54"/>
        <v>0</v>
      </c>
      <c r="AJ128" s="39"/>
      <c r="AK128" s="39"/>
      <c r="AL128" s="38">
        <f t="shared" si="55"/>
        <v>0</v>
      </c>
      <c r="AM128" s="39"/>
      <c r="AN128" s="39"/>
      <c r="AO128" s="38">
        <f t="shared" si="56"/>
        <v>0</v>
      </c>
    </row>
    <row r="129" spans="1:41" ht="43.5" hidden="1" customHeight="1">
      <c r="A129" s="237" t="s">
        <v>285</v>
      </c>
      <c r="B129" s="238"/>
      <c r="C129" s="239"/>
      <c r="D129" s="89" t="s">
        <v>286</v>
      </c>
      <c r="E129" s="240" t="s">
        <v>247</v>
      </c>
      <c r="F129" s="241"/>
      <c r="G129" s="241"/>
      <c r="H129" s="242"/>
      <c r="I129" s="54"/>
      <c r="J129" s="3"/>
      <c r="K129" s="38"/>
      <c r="L129" s="3"/>
      <c r="M129" s="38"/>
      <c r="N129" s="3"/>
      <c r="O129" s="59">
        <f t="shared" si="40"/>
        <v>0</v>
      </c>
      <c r="P129" s="3"/>
      <c r="Q129" s="38">
        <f t="shared" si="41"/>
        <v>0</v>
      </c>
      <c r="R129" s="39"/>
      <c r="S129" s="39"/>
      <c r="T129" s="59">
        <f t="shared" si="50"/>
        <v>0</v>
      </c>
      <c r="U129" s="59"/>
      <c r="V129" s="59"/>
      <c r="W129" s="59">
        <f t="shared" si="18"/>
        <v>0</v>
      </c>
      <c r="X129" s="39"/>
      <c r="Y129" s="39"/>
      <c r="Z129" s="38">
        <f t="shared" si="19"/>
        <v>0</v>
      </c>
      <c r="AA129" s="39"/>
      <c r="AB129" s="39"/>
      <c r="AC129" s="38">
        <f t="shared" si="53"/>
        <v>0</v>
      </c>
      <c r="AD129" s="39"/>
      <c r="AE129" s="39"/>
      <c r="AF129" s="38">
        <f t="shared" si="49"/>
        <v>0</v>
      </c>
      <c r="AG129" s="39"/>
      <c r="AH129" s="39"/>
      <c r="AI129" s="38">
        <f t="shared" si="54"/>
        <v>0</v>
      </c>
      <c r="AJ129" s="39"/>
      <c r="AK129" s="39"/>
      <c r="AL129" s="38">
        <f t="shared" si="55"/>
        <v>0</v>
      </c>
      <c r="AM129" s="39"/>
      <c r="AN129" s="39"/>
      <c r="AO129" s="38">
        <f t="shared" si="56"/>
        <v>0</v>
      </c>
    </row>
    <row r="130" spans="1:41" s="82" customFormat="1" ht="19.5" customHeight="1">
      <c r="A130" s="192"/>
      <c r="B130" s="162"/>
      <c r="C130" s="162"/>
      <c r="D130" s="111"/>
      <c r="E130" s="192" t="s">
        <v>81</v>
      </c>
      <c r="F130" s="192"/>
      <c r="G130" s="192"/>
      <c r="H130" s="192"/>
      <c r="I130" s="68">
        <f>I13+I52</f>
        <v>573980.19999999995</v>
      </c>
      <c r="J130" s="43">
        <f t="shared" ref="J130:AO130" si="59">J13+J52</f>
        <v>0</v>
      </c>
      <c r="K130" s="43">
        <f t="shared" si="59"/>
        <v>573980.19999999995</v>
      </c>
      <c r="L130" s="69">
        <f>L13+L52</f>
        <v>0</v>
      </c>
      <c r="M130" s="43">
        <f t="shared" si="59"/>
        <v>573980.19999999995</v>
      </c>
      <c r="N130" s="69">
        <f>N13+N52</f>
        <v>0</v>
      </c>
      <c r="O130" s="43">
        <f t="shared" si="59"/>
        <v>573980.19999999995</v>
      </c>
      <c r="P130" s="69">
        <f>P13+P52</f>
        <v>0</v>
      </c>
      <c r="Q130" s="43">
        <f t="shared" si="59"/>
        <v>573980.19999999995</v>
      </c>
      <c r="R130" s="43">
        <f t="shared" si="59"/>
        <v>0</v>
      </c>
      <c r="S130" s="43">
        <f t="shared" si="59"/>
        <v>0</v>
      </c>
      <c r="T130" s="43">
        <f t="shared" si="59"/>
        <v>573980.19999999995</v>
      </c>
      <c r="U130" s="43">
        <f t="shared" si="59"/>
        <v>0</v>
      </c>
      <c r="V130" s="43">
        <f t="shared" si="59"/>
        <v>0</v>
      </c>
      <c r="W130" s="43">
        <f t="shared" si="59"/>
        <v>573980.19999999995</v>
      </c>
      <c r="X130" s="43">
        <f t="shared" si="59"/>
        <v>0</v>
      </c>
      <c r="Y130" s="43">
        <f t="shared" si="59"/>
        <v>0</v>
      </c>
      <c r="Z130" s="43">
        <f t="shared" si="59"/>
        <v>573980.19999999995</v>
      </c>
      <c r="AA130" s="43">
        <f>AA13+AA52</f>
        <v>0</v>
      </c>
      <c r="AB130" s="43">
        <f t="shared" si="59"/>
        <v>0</v>
      </c>
      <c r="AC130" s="43">
        <f t="shared" si="59"/>
        <v>573980.19999999995</v>
      </c>
      <c r="AD130" s="43">
        <f t="shared" si="59"/>
        <v>0</v>
      </c>
      <c r="AE130" s="43">
        <f t="shared" si="59"/>
        <v>0</v>
      </c>
      <c r="AF130" s="43">
        <f t="shared" si="59"/>
        <v>573980.19999999995</v>
      </c>
      <c r="AG130" s="43">
        <f t="shared" si="59"/>
        <v>0</v>
      </c>
      <c r="AH130" s="43">
        <f t="shared" si="59"/>
        <v>0</v>
      </c>
      <c r="AI130" s="43">
        <f t="shared" si="59"/>
        <v>573980.19999999995</v>
      </c>
      <c r="AJ130" s="43">
        <f t="shared" si="59"/>
        <v>0</v>
      </c>
      <c r="AK130" s="43">
        <f t="shared" si="59"/>
        <v>0</v>
      </c>
      <c r="AL130" s="43">
        <f t="shared" si="59"/>
        <v>573980.19999999995</v>
      </c>
      <c r="AM130" s="43">
        <f t="shared" si="59"/>
        <v>0</v>
      </c>
      <c r="AN130" s="43">
        <f t="shared" si="59"/>
        <v>0</v>
      </c>
      <c r="AO130" s="43">
        <f t="shared" si="59"/>
        <v>573980.19999999995</v>
      </c>
    </row>
    <row r="131" spans="1:41" ht="23.25" customHeight="1">
      <c r="G131" s="13"/>
      <c r="H131" s="13"/>
      <c r="I131" s="29"/>
      <c r="J131" s="29"/>
      <c r="K131" s="29"/>
      <c r="L131" s="15"/>
      <c r="M131" s="16"/>
      <c r="N131" s="15"/>
      <c r="O131" s="16"/>
      <c r="P131" s="15"/>
      <c r="Q131" s="16"/>
      <c r="R131" s="15"/>
      <c r="S131" s="15"/>
      <c r="T131" s="16"/>
      <c r="U131" s="15"/>
      <c r="V131" s="17"/>
      <c r="W131" s="15"/>
      <c r="X131" s="17"/>
      <c r="Y131" s="15"/>
      <c r="Z131" s="17"/>
      <c r="AA131" s="15"/>
      <c r="AB131" s="17"/>
      <c r="AC131" s="15"/>
    </row>
    <row r="133" spans="1:41">
      <c r="W133" s="2"/>
    </row>
  </sheetData>
  <mergeCells count="281">
    <mergeCell ref="A129:C129"/>
    <mergeCell ref="E129:H129"/>
    <mergeCell ref="A124:C124"/>
    <mergeCell ref="E123:H123"/>
    <mergeCell ref="A123:C123"/>
    <mergeCell ref="A13:C13"/>
    <mergeCell ref="A65:C65"/>
    <mergeCell ref="E65:H65"/>
    <mergeCell ref="A18:C18"/>
    <mergeCell ref="A26:C26"/>
    <mergeCell ref="E27:H27"/>
    <mergeCell ref="E17:H17"/>
    <mergeCell ref="A24:C24"/>
    <mergeCell ref="E31:H31"/>
    <mergeCell ref="E48:H48"/>
    <mergeCell ref="A47:C47"/>
    <mergeCell ref="E46:H46"/>
    <mergeCell ref="A46:C46"/>
    <mergeCell ref="E40:H40"/>
    <mergeCell ref="A35:C35"/>
    <mergeCell ref="A33:C33"/>
    <mergeCell ref="E25:H25"/>
    <mergeCell ref="E39:H39"/>
    <mergeCell ref="E35:H35"/>
    <mergeCell ref="A127:C127"/>
    <mergeCell ref="E127:H127"/>
    <mergeCell ref="A12:C12"/>
    <mergeCell ref="A14:C14"/>
    <mergeCell ref="A32:C32"/>
    <mergeCell ref="A17:C17"/>
    <mergeCell ref="A15:C15"/>
    <mergeCell ref="A31:C31"/>
    <mergeCell ref="E32:H32"/>
    <mergeCell ref="E33:H33"/>
    <mergeCell ref="A45:C45"/>
    <mergeCell ref="E45:H45"/>
    <mergeCell ref="A39:C39"/>
    <mergeCell ref="E44:H44"/>
    <mergeCell ref="A44:C44"/>
    <mergeCell ref="A36:C36"/>
    <mergeCell ref="A38:C38"/>
    <mergeCell ref="A37:C37"/>
    <mergeCell ref="A21:C21"/>
    <mergeCell ref="A27:C27"/>
    <mergeCell ref="A16:C16"/>
    <mergeCell ref="A22:C22"/>
    <mergeCell ref="A30:C30"/>
    <mergeCell ref="A23:C23"/>
    <mergeCell ref="A28:C28"/>
    <mergeCell ref="A29:C29"/>
    <mergeCell ref="A89:C89"/>
    <mergeCell ref="A90:C90"/>
    <mergeCell ref="A19:C19"/>
    <mergeCell ref="A25:C25"/>
    <mergeCell ref="A43:C43"/>
    <mergeCell ref="A40:C40"/>
    <mergeCell ref="A20:C20"/>
    <mergeCell ref="A42:C42"/>
    <mergeCell ref="A54:C54"/>
    <mergeCell ref="A66:C66"/>
    <mergeCell ref="A34:C34"/>
    <mergeCell ref="A84:C84"/>
    <mergeCell ref="A72:C72"/>
    <mergeCell ref="A51:C51"/>
    <mergeCell ref="A64:C64"/>
    <mergeCell ref="A63:C63"/>
    <mergeCell ref="A56:C56"/>
    <mergeCell ref="A60:C60"/>
    <mergeCell ref="A55:C55"/>
    <mergeCell ref="A57:C57"/>
    <mergeCell ref="A79:C79"/>
    <mergeCell ref="A80:C80"/>
    <mergeCell ref="E57:H57"/>
    <mergeCell ref="A85:C85"/>
    <mergeCell ref="E59:H59"/>
    <mergeCell ref="E60:H60"/>
    <mergeCell ref="E69:H69"/>
    <mergeCell ref="E70:H70"/>
    <mergeCell ref="A58:C58"/>
    <mergeCell ref="E58:H58"/>
    <mergeCell ref="A83:C83"/>
    <mergeCell ref="E83:H83"/>
    <mergeCell ref="A81:C81"/>
    <mergeCell ref="E81:H81"/>
    <mergeCell ref="A82:C82"/>
    <mergeCell ref="E82:H82"/>
    <mergeCell ref="E66:H66"/>
    <mergeCell ref="A67:C67"/>
    <mergeCell ref="E67:H67"/>
    <mergeCell ref="E84:H84"/>
    <mergeCell ref="A78:C78"/>
    <mergeCell ref="E79:H79"/>
    <mergeCell ref="E80:H80"/>
    <mergeCell ref="A96:C96"/>
    <mergeCell ref="A97:C97"/>
    <mergeCell ref="E71:H71"/>
    <mergeCell ref="A104:C104"/>
    <mergeCell ref="A75:C75"/>
    <mergeCell ref="E75:H75"/>
    <mergeCell ref="A76:C76"/>
    <mergeCell ref="E76:H76"/>
    <mergeCell ref="E105:H105"/>
    <mergeCell ref="E97:H97"/>
    <mergeCell ref="E93:H93"/>
    <mergeCell ref="E101:H101"/>
    <mergeCell ref="E96:H96"/>
    <mergeCell ref="E94:H94"/>
    <mergeCell ref="E99:H99"/>
    <mergeCell ref="A100:C100"/>
    <mergeCell ref="E100:H100"/>
    <mergeCell ref="A98:C98"/>
    <mergeCell ref="E98:H98"/>
    <mergeCell ref="E102:H102"/>
    <mergeCell ref="A87:C87"/>
    <mergeCell ref="E74:H74"/>
    <mergeCell ref="A77:C77"/>
    <mergeCell ref="A102:C102"/>
    <mergeCell ref="A116:C116"/>
    <mergeCell ref="E116:H116"/>
    <mergeCell ref="A109:C109"/>
    <mergeCell ref="E109:H109"/>
    <mergeCell ref="A106:C106"/>
    <mergeCell ref="E107:H107"/>
    <mergeCell ref="A107:C107"/>
    <mergeCell ref="A122:C122"/>
    <mergeCell ref="E122:H122"/>
    <mergeCell ref="A108:C108"/>
    <mergeCell ref="E108:H108"/>
    <mergeCell ref="A119:C119"/>
    <mergeCell ref="E119:H119"/>
    <mergeCell ref="A120:C120"/>
    <mergeCell ref="E120:H120"/>
    <mergeCell ref="A114:C114"/>
    <mergeCell ref="E114:H114"/>
    <mergeCell ref="A118:C118"/>
    <mergeCell ref="E118:H118"/>
    <mergeCell ref="A115:C115"/>
    <mergeCell ref="E115:H115"/>
    <mergeCell ref="A121:C121"/>
    <mergeCell ref="E121:H121"/>
    <mergeCell ref="A117:C117"/>
    <mergeCell ref="A103:C103"/>
    <mergeCell ref="E104:H104"/>
    <mergeCell ref="E103:H103"/>
    <mergeCell ref="A101:C101"/>
    <mergeCell ref="A99:C99"/>
    <mergeCell ref="A130:C130"/>
    <mergeCell ref="E130:H130"/>
    <mergeCell ref="A111:C111"/>
    <mergeCell ref="E111:H111"/>
    <mergeCell ref="A112:C112"/>
    <mergeCell ref="E106:H106"/>
    <mergeCell ref="A110:C110"/>
    <mergeCell ref="E110:H110"/>
    <mergeCell ref="E113:H113"/>
    <mergeCell ref="A113:C113"/>
    <mergeCell ref="A126:C126"/>
    <mergeCell ref="E126:H126"/>
    <mergeCell ref="A128:C128"/>
    <mergeCell ref="E128:H128"/>
    <mergeCell ref="A125:C125"/>
    <mergeCell ref="E125:H125"/>
    <mergeCell ref="E124:H124"/>
    <mergeCell ref="A105:C105"/>
    <mergeCell ref="E112:H112"/>
    <mergeCell ref="G1:AO1"/>
    <mergeCell ref="G3:AO3"/>
    <mergeCell ref="G5:AO5"/>
    <mergeCell ref="G2:AO2"/>
    <mergeCell ref="G4:AB4"/>
    <mergeCell ref="AN10:AN11"/>
    <mergeCell ref="AO10:AO11"/>
    <mergeCell ref="T10:T11"/>
    <mergeCell ref="R10:R11"/>
    <mergeCell ref="AM10:AM11"/>
    <mergeCell ref="AK10:AK11"/>
    <mergeCell ref="AC10:AC11"/>
    <mergeCell ref="O10:O11"/>
    <mergeCell ref="U10:U11"/>
    <mergeCell ref="V10:V11"/>
    <mergeCell ref="AJ10:AJ11"/>
    <mergeCell ref="A7:I7"/>
    <mergeCell ref="H8:I8"/>
    <mergeCell ref="AL10:AL11"/>
    <mergeCell ref="M10:M11"/>
    <mergeCell ref="AG10:AG11"/>
    <mergeCell ref="A10:C11"/>
    <mergeCell ref="D10:D11"/>
    <mergeCell ref="AH10:AH11"/>
    <mergeCell ref="AI10:AI11"/>
    <mergeCell ref="AD10:AD11"/>
    <mergeCell ref="AE10:AE11"/>
    <mergeCell ref="AF10:AF11"/>
    <mergeCell ref="AA10:AA11"/>
    <mergeCell ref="Z10:Z11"/>
    <mergeCell ref="AB10:AB11"/>
    <mergeCell ref="Y10:Y11"/>
    <mergeCell ref="E28:H28"/>
    <mergeCell ref="X10:X11"/>
    <mergeCell ref="N10:N11"/>
    <mergeCell ref="W10:W11"/>
    <mergeCell ref="P10:P11"/>
    <mergeCell ref="I10:I11"/>
    <mergeCell ref="E12:H12"/>
    <mergeCell ref="E24:H24"/>
    <mergeCell ref="E23:H23"/>
    <mergeCell ref="E18:H18"/>
    <mergeCell ref="E19:H19"/>
    <mergeCell ref="E22:H22"/>
    <mergeCell ref="E20:H20"/>
    <mergeCell ref="E26:H26"/>
    <mergeCell ref="E14:H14"/>
    <mergeCell ref="E16:H16"/>
    <mergeCell ref="Q10:Q11"/>
    <mergeCell ref="S10:S11"/>
    <mergeCell ref="J10:J11"/>
    <mergeCell ref="K10:K11"/>
    <mergeCell ref="L10:L11"/>
    <mergeCell ref="E21:H21"/>
    <mergeCell ref="E15:H15"/>
    <mergeCell ref="E13:H13"/>
    <mergeCell ref="E10:H11"/>
    <mergeCell ref="A92:C92"/>
    <mergeCell ref="A91:C91"/>
    <mergeCell ref="E91:H91"/>
    <mergeCell ref="A88:C88"/>
    <mergeCell ref="E90:H90"/>
    <mergeCell ref="E68:H68"/>
    <mergeCell ref="E95:H95"/>
    <mergeCell ref="E87:H87"/>
    <mergeCell ref="E85:H85"/>
    <mergeCell ref="A68:C68"/>
    <mergeCell ref="E88:H88"/>
    <mergeCell ref="E89:H89"/>
    <mergeCell ref="A94:C94"/>
    <mergeCell ref="A93:C93"/>
    <mergeCell ref="E92:H92"/>
    <mergeCell ref="E29:H29"/>
    <mergeCell ref="E30:H30"/>
    <mergeCell ref="E53:H53"/>
    <mergeCell ref="E54:H54"/>
    <mergeCell ref="A53:C53"/>
    <mergeCell ref="A50:C50"/>
    <mergeCell ref="E49:H49"/>
    <mergeCell ref="A49:C49"/>
    <mergeCell ref="A48:C48"/>
    <mergeCell ref="A52:C52"/>
    <mergeCell ref="E50:H50"/>
    <mergeCell ref="E47:H47"/>
    <mergeCell ref="E38:H38"/>
    <mergeCell ref="E43:H43"/>
    <mergeCell ref="E37:H37"/>
    <mergeCell ref="E36:H36"/>
    <mergeCell ref="E42:H42"/>
    <mergeCell ref="A41:C41"/>
    <mergeCell ref="E41:H41"/>
    <mergeCell ref="E51:H51"/>
    <mergeCell ref="E117:H117"/>
    <mergeCell ref="E72:H72"/>
    <mergeCell ref="A73:C73"/>
    <mergeCell ref="E73:H73"/>
    <mergeCell ref="E34:H34"/>
    <mergeCell ref="E52:H52"/>
    <mergeCell ref="E61:H61"/>
    <mergeCell ref="E55:H55"/>
    <mergeCell ref="E56:H56"/>
    <mergeCell ref="A59:C59"/>
    <mergeCell ref="A62:C62"/>
    <mergeCell ref="E62:H62"/>
    <mergeCell ref="E64:H64"/>
    <mergeCell ref="E63:H63"/>
    <mergeCell ref="A95:C95"/>
    <mergeCell ref="A61:C61"/>
    <mergeCell ref="A74:C74"/>
    <mergeCell ref="A69:C69"/>
    <mergeCell ref="E78:H78"/>
    <mergeCell ref="E77:H77"/>
    <mergeCell ref="A70:C70"/>
    <mergeCell ref="A71:C71"/>
    <mergeCell ref="A86:C86"/>
    <mergeCell ref="E86:H86"/>
  </mergeCells>
  <phoneticPr fontId="0" type="noConversion"/>
  <conditionalFormatting sqref="D88">
    <cfRule type="duplicateValues" dxfId="1" priority="2"/>
  </conditionalFormatting>
  <conditionalFormatting sqref="D88">
    <cfRule type="duplicateValues" dxfId="0" priority="1"/>
  </conditionalFormatting>
  <pageMargins left="0.70866141732283472" right="0.19685039370078741" top="0.15748031496062992" bottom="0.15748031496062992" header="0.15748031496062992" footer="0.15748031496062992"/>
  <pageSetup paperSize="9" scale="95" fitToHeight="4" orientation="portrait" r:id="rId1"/>
  <colBreaks count="1" manualBreakCount="1">
    <brk id="11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tabSelected="1" topLeftCell="A54" workbookViewId="0">
      <selection activeCell="D66" sqref="D66"/>
    </sheetView>
  </sheetViews>
  <sheetFormatPr defaultRowHeight="15"/>
  <cols>
    <col min="1" max="1" width="9.28515625" customWidth="1"/>
    <col min="3" max="3" width="3.7109375" customWidth="1"/>
    <col min="4" max="4" width="9.42578125" hidden="1" customWidth="1"/>
    <col min="5" max="5" width="21.28515625" customWidth="1"/>
    <col min="8" max="8" width="19.28515625" customWidth="1"/>
    <col min="9" max="9" width="18.28515625" customWidth="1"/>
    <col min="10" max="10" width="18.5703125" customWidth="1"/>
    <col min="11" max="11" width="11.7109375" hidden="1" customWidth="1"/>
    <col min="12" max="12" width="11.28515625" hidden="1" customWidth="1"/>
    <col min="13" max="13" width="0" hidden="1" customWidth="1"/>
    <col min="15" max="15" width="10.28515625" customWidth="1"/>
    <col min="16" max="16" width="10.85546875" customWidth="1"/>
    <col min="17" max="17" width="10.28515625" customWidth="1"/>
    <col min="18" max="18" width="11" customWidth="1"/>
    <col min="19" max="19" width="11.28515625" customWidth="1"/>
    <col min="21" max="23" width="11" customWidth="1"/>
    <col min="24" max="24" width="11.42578125" customWidth="1"/>
  </cols>
  <sheetData>
    <row r="1" spans="1:24" ht="18.75">
      <c r="A1" s="127"/>
      <c r="B1" s="127"/>
      <c r="C1" s="127"/>
      <c r="D1" s="127"/>
      <c r="E1" s="127"/>
      <c r="F1" s="127"/>
      <c r="G1" s="188" t="s">
        <v>232</v>
      </c>
      <c r="H1" s="188"/>
      <c r="I1" s="188"/>
      <c r="J1" s="18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.75">
      <c r="A2" s="127"/>
      <c r="B2" s="127"/>
      <c r="C2" s="127"/>
      <c r="D2" s="127"/>
      <c r="E2" s="127"/>
      <c r="F2" s="127"/>
      <c r="G2" s="188" t="s">
        <v>47</v>
      </c>
      <c r="H2" s="188"/>
      <c r="I2" s="188"/>
      <c r="J2" s="18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27.75" customHeight="1">
      <c r="A3" s="127"/>
      <c r="B3" s="127"/>
      <c r="C3" s="127"/>
      <c r="D3" s="127"/>
      <c r="E3" s="127"/>
      <c r="F3" s="127"/>
      <c r="G3" s="187" t="s">
        <v>311</v>
      </c>
      <c r="H3" s="187"/>
      <c r="I3" s="187"/>
      <c r="J3" s="18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8.75" hidden="1">
      <c r="A4" s="127"/>
      <c r="B4" s="127"/>
      <c r="C4" s="127"/>
      <c r="D4" s="127"/>
      <c r="E4" s="127"/>
      <c r="F4" s="127"/>
      <c r="G4" s="279" t="s">
        <v>143</v>
      </c>
      <c r="H4" s="279"/>
      <c r="I4" s="279"/>
      <c r="J4" s="27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9.5" hidden="1" customHeight="1">
      <c r="A5" s="127"/>
      <c r="B5" s="127"/>
      <c r="C5" s="127"/>
      <c r="D5" s="127"/>
      <c r="E5" s="127"/>
      <c r="F5" s="127"/>
      <c r="G5" s="127"/>
      <c r="H5" s="275" t="s">
        <v>292</v>
      </c>
      <c r="I5" s="275"/>
      <c r="J5" s="275"/>
    </row>
    <row r="6" spans="1:24" ht="18.75">
      <c r="A6" s="189" t="s">
        <v>301</v>
      </c>
      <c r="B6" s="189"/>
      <c r="C6" s="189"/>
      <c r="D6" s="189"/>
      <c r="E6" s="189"/>
      <c r="F6" s="189"/>
      <c r="G6" s="189"/>
      <c r="H6" s="189"/>
      <c r="I6" s="189"/>
      <c r="J6" s="127"/>
    </row>
    <row r="7" spans="1:24" ht="2.25" customHeight="1">
      <c r="A7" s="1"/>
      <c r="B7" s="1"/>
      <c r="C7" s="1"/>
      <c r="D7" s="1"/>
      <c r="E7" s="1"/>
      <c r="F7" s="1"/>
      <c r="G7" s="1"/>
      <c r="H7" s="190"/>
      <c r="I7" s="190"/>
      <c r="J7" s="127"/>
    </row>
    <row r="8" spans="1:24">
      <c r="A8" s="1"/>
      <c r="B8" s="1"/>
      <c r="C8" s="1"/>
      <c r="D8" s="1"/>
      <c r="E8" s="1"/>
      <c r="F8" s="1"/>
      <c r="G8" s="1"/>
      <c r="H8" s="1"/>
      <c r="I8" s="1"/>
      <c r="J8" s="1" t="s">
        <v>0</v>
      </c>
      <c r="K8" s="1"/>
      <c r="M8" s="1"/>
      <c r="O8" s="1"/>
      <c r="Q8" s="1"/>
    </row>
    <row r="9" spans="1:24" ht="17.25" customHeight="1">
      <c r="A9" s="191" t="s">
        <v>1</v>
      </c>
      <c r="B9" s="191"/>
      <c r="C9" s="191"/>
      <c r="D9" s="191" t="s">
        <v>165</v>
      </c>
      <c r="E9" s="184" t="s">
        <v>2</v>
      </c>
      <c r="F9" s="184"/>
      <c r="G9" s="184"/>
      <c r="H9" s="184"/>
      <c r="I9" s="191" t="s">
        <v>302</v>
      </c>
      <c r="J9" s="191" t="s">
        <v>303</v>
      </c>
      <c r="K9" s="259"/>
      <c r="L9" s="260"/>
      <c r="M9" s="259"/>
      <c r="N9" s="260"/>
      <c r="O9" s="259"/>
      <c r="P9" s="260"/>
      <c r="Q9" s="259"/>
      <c r="R9" s="260"/>
      <c r="S9" s="259"/>
      <c r="T9" s="260"/>
      <c r="U9" s="259"/>
      <c r="V9" s="260"/>
      <c r="W9" s="259"/>
      <c r="X9" s="259"/>
    </row>
    <row r="10" spans="1:24" ht="18" customHeight="1">
      <c r="A10" s="191"/>
      <c r="B10" s="191"/>
      <c r="C10" s="191"/>
      <c r="D10" s="191"/>
      <c r="E10" s="184"/>
      <c r="F10" s="184"/>
      <c r="G10" s="184"/>
      <c r="H10" s="184"/>
      <c r="I10" s="191"/>
      <c r="J10" s="191"/>
      <c r="K10" s="259"/>
      <c r="L10" s="260"/>
      <c r="M10" s="259"/>
      <c r="N10" s="260"/>
      <c r="O10" s="259"/>
      <c r="P10" s="260"/>
      <c r="Q10" s="259"/>
      <c r="R10" s="260"/>
      <c r="S10" s="259"/>
      <c r="T10" s="260"/>
      <c r="U10" s="259"/>
      <c r="V10" s="260"/>
      <c r="W10" s="259"/>
      <c r="X10" s="259"/>
    </row>
    <row r="11" spans="1:24" ht="12" customHeight="1">
      <c r="A11" s="185">
        <v>1</v>
      </c>
      <c r="B11" s="185"/>
      <c r="C11" s="185"/>
      <c r="D11" s="122">
        <v>2</v>
      </c>
      <c r="E11" s="185">
        <v>2</v>
      </c>
      <c r="F11" s="185"/>
      <c r="G11" s="185"/>
      <c r="H11" s="185"/>
      <c r="I11" s="122">
        <v>3</v>
      </c>
      <c r="J11" s="128">
        <v>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</row>
    <row r="12" spans="1:24" ht="22.15" customHeight="1">
      <c r="A12" s="165" t="s">
        <v>3</v>
      </c>
      <c r="B12" s="165"/>
      <c r="C12" s="165"/>
      <c r="D12" s="84"/>
      <c r="E12" s="162" t="s">
        <v>82</v>
      </c>
      <c r="F12" s="162"/>
      <c r="G12" s="162"/>
      <c r="H12" s="162"/>
      <c r="I12" s="108">
        <f>I13+I28</f>
        <v>158590.29999999999</v>
      </c>
      <c r="J12" s="44">
        <f>J13+J28</f>
        <v>160183.1</v>
      </c>
      <c r="K12" s="16"/>
      <c r="L12" s="15"/>
      <c r="M12" s="16"/>
      <c r="N12" s="15"/>
      <c r="O12" s="16"/>
      <c r="P12" s="15"/>
      <c r="Q12" s="17"/>
      <c r="R12" s="15"/>
      <c r="S12" s="17"/>
      <c r="T12" s="15"/>
      <c r="U12" s="17"/>
      <c r="V12" s="15"/>
      <c r="W12" s="17"/>
      <c r="X12" s="15"/>
    </row>
    <row r="13" spans="1:24" ht="21" customHeight="1">
      <c r="A13" s="165"/>
      <c r="B13" s="165"/>
      <c r="C13" s="165"/>
      <c r="D13" s="84"/>
      <c r="E13" s="162" t="s">
        <v>4</v>
      </c>
      <c r="F13" s="162"/>
      <c r="G13" s="162"/>
      <c r="H13" s="162"/>
      <c r="I13" s="59">
        <f>I14+I16+I21+I26+I27</f>
        <v>140279.9</v>
      </c>
      <c r="J13" s="59">
        <f>J14+J16+J21+J26+J27</f>
        <v>141872.70000000001</v>
      </c>
      <c r="K13" s="16"/>
      <c r="L13" s="15"/>
      <c r="M13" s="16"/>
      <c r="N13" s="15"/>
      <c r="O13" s="16"/>
      <c r="P13" s="15"/>
      <c r="Q13" s="17"/>
      <c r="R13" s="15"/>
      <c r="S13" s="17"/>
      <c r="T13" s="15"/>
      <c r="U13" s="17"/>
      <c r="V13" s="15"/>
      <c r="W13" s="17"/>
      <c r="X13" s="15"/>
    </row>
    <row r="14" spans="1:24" ht="21.6" customHeight="1">
      <c r="A14" s="165" t="s">
        <v>5</v>
      </c>
      <c r="B14" s="165"/>
      <c r="C14" s="165"/>
      <c r="D14" s="84"/>
      <c r="E14" s="166" t="s">
        <v>6</v>
      </c>
      <c r="F14" s="166"/>
      <c r="G14" s="166"/>
      <c r="H14" s="166"/>
      <c r="I14" s="38">
        <f>I15</f>
        <v>124967</v>
      </c>
      <c r="J14" s="38">
        <f>J15</f>
        <v>126753</v>
      </c>
      <c r="K14" s="16"/>
      <c r="L14" s="15"/>
      <c r="M14" s="16"/>
      <c r="N14" s="15"/>
      <c r="O14" s="16"/>
      <c r="P14" s="15"/>
      <c r="Q14" s="17"/>
      <c r="R14" s="15"/>
      <c r="S14" s="17"/>
      <c r="T14" s="15"/>
      <c r="U14" s="17"/>
      <c r="V14" s="15"/>
      <c r="W14" s="17"/>
      <c r="X14" s="15"/>
    </row>
    <row r="15" spans="1:24" ht="20.45" customHeight="1">
      <c r="A15" s="165" t="s">
        <v>7</v>
      </c>
      <c r="B15" s="165"/>
      <c r="C15" s="165"/>
      <c r="D15" s="84"/>
      <c r="E15" s="166" t="s">
        <v>8</v>
      </c>
      <c r="F15" s="166"/>
      <c r="G15" s="166"/>
      <c r="H15" s="166"/>
      <c r="I15" s="38">
        <v>124967</v>
      </c>
      <c r="J15" s="38">
        <v>126753</v>
      </c>
      <c r="K15" s="16" t="s">
        <v>229</v>
      </c>
      <c r="L15" s="18"/>
      <c r="M15" s="16"/>
      <c r="N15" s="18"/>
      <c r="O15" s="16"/>
      <c r="P15" s="18"/>
      <c r="Q15" s="17"/>
      <c r="R15" s="18"/>
      <c r="S15" s="17"/>
      <c r="T15" s="18"/>
      <c r="U15" s="17"/>
      <c r="V15" s="18"/>
      <c r="W15" s="17"/>
      <c r="X15" s="18"/>
    </row>
    <row r="16" spans="1:24" ht="59.25" customHeight="1">
      <c r="A16" s="193" t="s">
        <v>56</v>
      </c>
      <c r="B16" s="234"/>
      <c r="C16" s="235"/>
      <c r="D16" s="84"/>
      <c r="E16" s="163" t="s">
        <v>57</v>
      </c>
      <c r="F16" s="163"/>
      <c r="G16" s="163"/>
      <c r="H16" s="163"/>
      <c r="I16" s="55">
        <f>I17+I18+I19+I20</f>
        <v>1639.9</v>
      </c>
      <c r="J16" s="55">
        <f>J17+J18+J19+J20</f>
        <v>1446.7</v>
      </c>
      <c r="K16" s="16"/>
      <c r="L16" s="18"/>
      <c r="M16" s="16"/>
      <c r="N16" s="18"/>
      <c r="O16" s="16"/>
      <c r="P16" s="18"/>
      <c r="Q16" s="17"/>
      <c r="R16" s="18"/>
      <c r="S16" s="17"/>
      <c r="T16" s="18"/>
      <c r="U16" s="17"/>
      <c r="V16" s="18"/>
      <c r="W16" s="17"/>
      <c r="X16" s="18"/>
    </row>
    <row r="17" spans="1:24" ht="15.75" customHeight="1">
      <c r="A17" s="247" t="s">
        <v>58</v>
      </c>
      <c r="B17" s="248"/>
      <c r="C17" s="249"/>
      <c r="D17" s="84"/>
      <c r="E17" s="183" t="s">
        <v>73</v>
      </c>
      <c r="F17" s="183"/>
      <c r="G17" s="183"/>
      <c r="H17" s="183"/>
      <c r="I17" s="55">
        <v>853.2</v>
      </c>
      <c r="J17" s="55">
        <v>909.9</v>
      </c>
      <c r="K17" s="16"/>
      <c r="L17" s="18"/>
      <c r="M17" s="16"/>
      <c r="N17" s="18"/>
      <c r="O17" s="16"/>
      <c r="P17" s="18"/>
      <c r="Q17" s="17"/>
      <c r="R17" s="18"/>
      <c r="S17" s="17"/>
      <c r="T17" s="18"/>
      <c r="U17" s="17"/>
      <c r="V17" s="18"/>
      <c r="W17" s="17"/>
      <c r="X17" s="18"/>
    </row>
    <row r="18" spans="1:24">
      <c r="A18" s="247" t="s">
        <v>62</v>
      </c>
      <c r="B18" s="248"/>
      <c r="C18" s="249"/>
      <c r="D18" s="84"/>
      <c r="E18" s="183" t="s">
        <v>59</v>
      </c>
      <c r="F18" s="183"/>
      <c r="G18" s="183"/>
      <c r="H18" s="183"/>
      <c r="I18" s="55">
        <v>4.5</v>
      </c>
      <c r="J18" s="55">
        <v>4.8</v>
      </c>
      <c r="K18" s="16"/>
      <c r="L18" s="18"/>
      <c r="M18" s="16"/>
      <c r="N18" s="18"/>
      <c r="O18" s="16"/>
      <c r="P18" s="18"/>
      <c r="Q18" s="17"/>
      <c r="R18" s="18"/>
      <c r="S18" s="17"/>
      <c r="T18" s="18"/>
      <c r="U18" s="17"/>
      <c r="V18" s="18"/>
      <c r="W18" s="17"/>
      <c r="X18" s="18"/>
    </row>
    <row r="19" spans="1:24">
      <c r="A19" s="247" t="s">
        <v>63</v>
      </c>
      <c r="B19" s="248"/>
      <c r="C19" s="249"/>
      <c r="D19" s="84"/>
      <c r="E19" s="183" t="s">
        <v>60</v>
      </c>
      <c r="F19" s="183"/>
      <c r="G19" s="183"/>
      <c r="H19" s="183"/>
      <c r="I19" s="55">
        <v>888.3</v>
      </c>
      <c r="J19" s="55">
        <v>647.6</v>
      </c>
      <c r="K19" s="16"/>
      <c r="L19" s="18"/>
      <c r="M19" s="16"/>
      <c r="N19" s="18"/>
      <c r="O19" s="16"/>
      <c r="P19" s="18"/>
      <c r="Q19" s="17"/>
      <c r="R19" s="18"/>
      <c r="S19" s="17"/>
      <c r="T19" s="18"/>
      <c r="U19" s="17"/>
      <c r="V19" s="18"/>
      <c r="W19" s="17"/>
      <c r="X19" s="18"/>
    </row>
    <row r="20" spans="1:24">
      <c r="A20" s="247" t="s">
        <v>64</v>
      </c>
      <c r="B20" s="248"/>
      <c r="C20" s="249"/>
      <c r="D20" s="84"/>
      <c r="E20" s="183" t="s">
        <v>61</v>
      </c>
      <c r="F20" s="183"/>
      <c r="G20" s="183"/>
      <c r="H20" s="183"/>
      <c r="I20" s="55">
        <v>-106.1</v>
      </c>
      <c r="J20" s="55">
        <v>-115.6</v>
      </c>
      <c r="K20" s="16"/>
      <c r="L20" s="18"/>
      <c r="M20" s="16"/>
      <c r="N20" s="18"/>
      <c r="O20" s="16"/>
      <c r="P20" s="18"/>
      <c r="Q20" s="17"/>
      <c r="R20" s="18"/>
      <c r="S20" s="17"/>
      <c r="T20" s="18"/>
      <c r="U20" s="17"/>
      <c r="V20" s="18"/>
      <c r="W20" s="17"/>
      <c r="X20" s="18"/>
    </row>
    <row r="21" spans="1:24" ht="20.45" customHeight="1">
      <c r="A21" s="165" t="s">
        <v>9</v>
      </c>
      <c r="B21" s="165"/>
      <c r="C21" s="165"/>
      <c r="D21" s="84"/>
      <c r="E21" s="166" t="s">
        <v>10</v>
      </c>
      <c r="F21" s="166"/>
      <c r="G21" s="166"/>
      <c r="H21" s="166"/>
      <c r="I21" s="57">
        <f>I22+I23+I24+I25</f>
        <v>10807</v>
      </c>
      <c r="J21" s="57">
        <f>J22+J23+J24+J25</f>
        <v>10807</v>
      </c>
      <c r="K21" s="16"/>
      <c r="L21" s="15"/>
      <c r="M21" s="16"/>
      <c r="N21" s="15"/>
      <c r="O21" s="16"/>
      <c r="P21" s="15"/>
      <c r="Q21" s="17"/>
      <c r="R21" s="15"/>
      <c r="S21" s="17"/>
      <c r="T21" s="15"/>
      <c r="U21" s="17"/>
      <c r="V21" s="15"/>
      <c r="W21" s="17"/>
      <c r="X21" s="15"/>
    </row>
    <row r="22" spans="1:24" ht="31.15" customHeight="1">
      <c r="A22" s="247" t="s">
        <v>106</v>
      </c>
      <c r="B22" s="248"/>
      <c r="C22" s="249"/>
      <c r="D22" s="84"/>
      <c r="E22" s="149" t="s">
        <v>105</v>
      </c>
      <c r="F22" s="150"/>
      <c r="G22" s="150"/>
      <c r="H22" s="151"/>
      <c r="I22" s="57">
        <v>2100</v>
      </c>
      <c r="J22" s="57">
        <v>2100</v>
      </c>
      <c r="K22" s="16"/>
      <c r="L22" s="15"/>
      <c r="M22" s="16"/>
      <c r="N22" s="15"/>
      <c r="O22" s="16"/>
      <c r="P22" s="15"/>
      <c r="Q22" s="17"/>
      <c r="R22" s="15"/>
      <c r="S22" s="17"/>
      <c r="T22" s="15"/>
      <c r="U22" s="17"/>
      <c r="V22" s="15"/>
      <c r="W22" s="17"/>
      <c r="X22" s="15"/>
    </row>
    <row r="23" spans="1:24" ht="30.75" hidden="1" customHeight="1">
      <c r="A23" s="236" t="s">
        <v>41</v>
      </c>
      <c r="B23" s="236"/>
      <c r="C23" s="236"/>
      <c r="D23" s="84"/>
      <c r="E23" s="171" t="s">
        <v>11</v>
      </c>
      <c r="F23" s="171"/>
      <c r="G23" s="171"/>
      <c r="H23" s="171"/>
      <c r="I23" s="57"/>
      <c r="J23" s="57"/>
      <c r="K23" s="16"/>
      <c r="L23" s="18"/>
      <c r="M23" s="16"/>
      <c r="N23" s="18"/>
      <c r="O23" s="16"/>
      <c r="P23" s="18"/>
      <c r="Q23" s="17"/>
      <c r="R23" s="18"/>
      <c r="S23" s="17"/>
      <c r="T23" s="18"/>
      <c r="U23" s="17"/>
      <c r="V23" s="18"/>
      <c r="W23" s="17"/>
      <c r="X23" s="18"/>
    </row>
    <row r="24" spans="1:24" ht="19.149999999999999" customHeight="1">
      <c r="A24" s="232" t="s">
        <v>12</v>
      </c>
      <c r="B24" s="232"/>
      <c r="C24" s="232"/>
      <c r="D24" s="84"/>
      <c r="E24" s="183" t="s">
        <v>13</v>
      </c>
      <c r="F24" s="183"/>
      <c r="G24" s="183"/>
      <c r="H24" s="183"/>
      <c r="I24" s="57">
        <v>7547</v>
      </c>
      <c r="J24" s="57">
        <v>7547</v>
      </c>
      <c r="K24" s="16"/>
      <c r="L24" s="18"/>
      <c r="M24" s="16"/>
      <c r="N24" s="18"/>
      <c r="O24" s="16"/>
      <c r="P24" s="18"/>
      <c r="Q24" s="17"/>
      <c r="R24" s="18"/>
      <c r="S24" s="17"/>
      <c r="T24" s="18"/>
      <c r="U24" s="17"/>
      <c r="V24" s="18"/>
      <c r="W24" s="17"/>
      <c r="X24" s="18"/>
    </row>
    <row r="25" spans="1:24" ht="18" customHeight="1">
      <c r="A25" s="247" t="s">
        <v>71</v>
      </c>
      <c r="B25" s="248"/>
      <c r="C25" s="249"/>
      <c r="D25" s="84"/>
      <c r="E25" s="276" t="s">
        <v>72</v>
      </c>
      <c r="F25" s="277"/>
      <c r="G25" s="277"/>
      <c r="H25" s="278"/>
      <c r="I25" s="38">
        <v>1160</v>
      </c>
      <c r="J25" s="38">
        <v>1160</v>
      </c>
      <c r="K25" s="16"/>
      <c r="L25" s="18"/>
      <c r="M25" s="16"/>
      <c r="N25" s="18"/>
      <c r="O25" s="16"/>
      <c r="P25" s="18"/>
      <c r="Q25" s="17"/>
      <c r="R25" s="18"/>
      <c r="S25" s="17"/>
      <c r="T25" s="18"/>
      <c r="U25" s="17"/>
      <c r="V25" s="18"/>
      <c r="W25" s="17"/>
      <c r="X25" s="18"/>
    </row>
    <row r="26" spans="1:24" ht="16.899999999999999" customHeight="1">
      <c r="A26" s="165" t="s">
        <v>14</v>
      </c>
      <c r="B26" s="165"/>
      <c r="C26" s="165"/>
      <c r="D26" s="84"/>
      <c r="E26" s="166" t="s">
        <v>15</v>
      </c>
      <c r="F26" s="166"/>
      <c r="G26" s="166"/>
      <c r="H26" s="166"/>
      <c r="I26" s="38">
        <v>2866</v>
      </c>
      <c r="J26" s="38">
        <v>2866</v>
      </c>
      <c r="K26" s="16"/>
      <c r="L26" s="18"/>
      <c r="M26" s="16"/>
      <c r="N26" s="18"/>
      <c r="O26" s="16"/>
      <c r="P26" s="18"/>
      <c r="Q26" s="17"/>
      <c r="R26" s="18"/>
      <c r="S26" s="17"/>
      <c r="T26" s="18"/>
      <c r="U26" s="17"/>
      <c r="V26" s="18"/>
      <c r="W26" s="17"/>
      <c r="X26" s="18"/>
    </row>
    <row r="27" spans="1:24" ht="17.45" hidden="1" customHeight="1">
      <c r="A27" s="193" t="s">
        <v>65</v>
      </c>
      <c r="B27" s="234"/>
      <c r="C27" s="235"/>
      <c r="D27" s="84"/>
      <c r="E27" s="166" t="s">
        <v>66</v>
      </c>
      <c r="F27" s="166"/>
      <c r="G27" s="166"/>
      <c r="H27" s="166"/>
      <c r="I27" s="38"/>
      <c r="J27" s="38"/>
      <c r="K27" s="16"/>
      <c r="L27" s="18"/>
      <c r="M27" s="16"/>
      <c r="N27" s="18"/>
      <c r="O27" s="16"/>
      <c r="P27" s="18"/>
      <c r="Q27" s="17"/>
      <c r="R27" s="18"/>
      <c r="S27" s="17"/>
      <c r="T27" s="18"/>
      <c r="U27" s="17"/>
      <c r="V27" s="18"/>
      <c r="W27" s="17"/>
      <c r="X27" s="18"/>
    </row>
    <row r="28" spans="1:24" ht="15.75" customHeight="1">
      <c r="A28" s="165"/>
      <c r="B28" s="165"/>
      <c r="C28" s="165"/>
      <c r="D28" s="84"/>
      <c r="E28" s="162" t="s">
        <v>16</v>
      </c>
      <c r="F28" s="162"/>
      <c r="G28" s="162"/>
      <c r="H28" s="162"/>
      <c r="I28" s="91">
        <f>I29+I35+I37+I45+I46+I47+I48+I49</f>
        <v>18310.400000000001</v>
      </c>
      <c r="J28" s="59">
        <f>J29+J35+J37+J45+J46+J47+J48+J49</f>
        <v>18310.400000000001</v>
      </c>
      <c r="K28" s="16"/>
      <c r="L28" s="15"/>
      <c r="M28" s="16"/>
      <c r="N28" s="15"/>
      <c r="O28" s="16"/>
      <c r="P28" s="15"/>
      <c r="Q28" s="17"/>
      <c r="R28" s="15"/>
      <c r="S28" s="17"/>
      <c r="T28" s="15"/>
      <c r="U28" s="17"/>
      <c r="V28" s="15"/>
      <c r="W28" s="17"/>
      <c r="X28" s="15"/>
    </row>
    <row r="29" spans="1:24" ht="30" customHeight="1">
      <c r="A29" s="165" t="s">
        <v>17</v>
      </c>
      <c r="B29" s="165"/>
      <c r="C29" s="165"/>
      <c r="D29" s="84"/>
      <c r="E29" s="163" t="s">
        <v>18</v>
      </c>
      <c r="F29" s="163"/>
      <c r="G29" s="163"/>
      <c r="H29" s="163"/>
      <c r="I29" s="40">
        <f>I30+I31+I32+I33+I34</f>
        <v>4094.4</v>
      </c>
      <c r="J29" s="40">
        <f>J30+J31+J32+J33+J34</f>
        <v>4094.4</v>
      </c>
      <c r="K29" s="16"/>
      <c r="L29" s="19"/>
      <c r="M29" s="16"/>
      <c r="N29" s="19"/>
      <c r="O29" s="16"/>
      <c r="P29" s="19"/>
      <c r="Q29" s="17"/>
      <c r="R29" s="19"/>
      <c r="S29" s="17"/>
      <c r="T29" s="19"/>
      <c r="U29" s="17"/>
      <c r="V29" s="19"/>
      <c r="W29" s="17"/>
      <c r="X29" s="19"/>
    </row>
    <row r="30" spans="1:24" ht="21.6" customHeight="1">
      <c r="A30" s="236" t="s">
        <v>86</v>
      </c>
      <c r="B30" s="236"/>
      <c r="C30" s="236"/>
      <c r="D30" s="84"/>
      <c r="E30" s="183" t="s">
        <v>19</v>
      </c>
      <c r="F30" s="183"/>
      <c r="G30" s="183"/>
      <c r="H30" s="183"/>
      <c r="I30" s="56">
        <v>2900</v>
      </c>
      <c r="J30" s="56">
        <v>2900</v>
      </c>
      <c r="K30" s="16"/>
      <c r="L30" s="20"/>
      <c r="M30" s="16"/>
      <c r="N30" s="20"/>
      <c r="O30" s="16"/>
      <c r="P30" s="20"/>
      <c r="Q30" s="17"/>
      <c r="R30" s="20"/>
      <c r="S30" s="17"/>
      <c r="T30" s="20"/>
      <c r="U30" s="17"/>
      <c r="V30" s="20"/>
      <c r="W30" s="17"/>
      <c r="X30" s="20"/>
    </row>
    <row r="31" spans="1:24" ht="29.45" customHeight="1">
      <c r="A31" s="232" t="s">
        <v>53</v>
      </c>
      <c r="B31" s="232"/>
      <c r="C31" s="232"/>
      <c r="D31" s="84"/>
      <c r="E31" s="171" t="s">
        <v>51</v>
      </c>
      <c r="F31" s="171"/>
      <c r="G31" s="171"/>
      <c r="H31" s="171"/>
      <c r="I31" s="56">
        <v>998</v>
      </c>
      <c r="J31" s="56">
        <v>998</v>
      </c>
      <c r="K31" s="16"/>
      <c r="L31" s="20"/>
      <c r="M31" s="16"/>
      <c r="N31" s="20"/>
      <c r="O31" s="16"/>
      <c r="P31" s="20"/>
      <c r="Q31" s="17"/>
      <c r="R31" s="20"/>
      <c r="S31" s="17"/>
      <c r="T31" s="20"/>
      <c r="U31" s="17"/>
      <c r="V31" s="20"/>
      <c r="W31" s="17"/>
      <c r="X31" s="20"/>
    </row>
    <row r="32" spans="1:24" ht="29.25" customHeight="1">
      <c r="A32" s="247" t="s">
        <v>107</v>
      </c>
      <c r="B32" s="248"/>
      <c r="C32" s="249"/>
      <c r="D32" s="84"/>
      <c r="E32" s="171" t="s">
        <v>51</v>
      </c>
      <c r="F32" s="171"/>
      <c r="G32" s="171"/>
      <c r="H32" s="171"/>
      <c r="I32" s="56">
        <v>138.1</v>
      </c>
      <c r="J32" s="56">
        <v>138.1</v>
      </c>
      <c r="K32" s="16"/>
      <c r="L32" s="20"/>
      <c r="M32" s="16"/>
      <c r="N32" s="20"/>
      <c r="O32" s="16"/>
      <c r="P32" s="20"/>
      <c r="Q32" s="17"/>
      <c r="R32" s="20"/>
      <c r="S32" s="17"/>
      <c r="T32" s="20"/>
      <c r="U32" s="17"/>
      <c r="V32" s="20"/>
      <c r="W32" s="17"/>
      <c r="X32" s="20"/>
    </row>
    <row r="33" spans="1:24" ht="43.9" hidden="1" customHeight="1">
      <c r="A33" s="247" t="s">
        <v>154</v>
      </c>
      <c r="B33" s="248"/>
      <c r="C33" s="249"/>
      <c r="D33" s="84"/>
      <c r="E33" s="149" t="s">
        <v>155</v>
      </c>
      <c r="F33" s="150"/>
      <c r="G33" s="150"/>
      <c r="H33" s="151"/>
      <c r="I33" s="56"/>
      <c r="J33" s="56"/>
      <c r="K33" s="16"/>
      <c r="L33" s="20"/>
      <c r="M33" s="16"/>
      <c r="N33" s="20"/>
      <c r="O33" s="16"/>
      <c r="P33" s="20"/>
      <c r="Q33" s="17"/>
      <c r="R33" s="20"/>
      <c r="S33" s="17"/>
      <c r="T33" s="20"/>
      <c r="U33" s="17"/>
      <c r="V33" s="20"/>
      <c r="W33" s="17"/>
      <c r="X33" s="20"/>
    </row>
    <row r="34" spans="1:24" ht="27.6" customHeight="1">
      <c r="A34" s="232" t="s">
        <v>54</v>
      </c>
      <c r="B34" s="232"/>
      <c r="C34" s="232"/>
      <c r="D34" s="84"/>
      <c r="E34" s="171" t="s">
        <v>52</v>
      </c>
      <c r="F34" s="171"/>
      <c r="G34" s="171"/>
      <c r="H34" s="171"/>
      <c r="I34" s="56">
        <v>58.3</v>
      </c>
      <c r="J34" s="56">
        <v>58.3</v>
      </c>
      <c r="K34" s="16"/>
      <c r="L34" s="20"/>
      <c r="M34" s="16"/>
      <c r="N34" s="20"/>
      <c r="O34" s="16"/>
      <c r="P34" s="20"/>
      <c r="Q34" s="17"/>
      <c r="R34" s="20"/>
      <c r="S34" s="17"/>
      <c r="T34" s="20"/>
      <c r="U34" s="17"/>
      <c r="V34" s="20"/>
      <c r="W34" s="17"/>
      <c r="X34" s="20"/>
    </row>
    <row r="35" spans="1:24" ht="18" customHeight="1">
      <c r="A35" s="165" t="s">
        <v>20</v>
      </c>
      <c r="B35" s="165"/>
      <c r="C35" s="165"/>
      <c r="D35" s="84"/>
      <c r="E35" s="163" t="s">
        <v>21</v>
      </c>
      <c r="F35" s="163"/>
      <c r="G35" s="163"/>
      <c r="H35" s="163"/>
      <c r="I35" s="40">
        <f>I36</f>
        <v>25</v>
      </c>
      <c r="J35" s="40">
        <f>J36</f>
        <v>25</v>
      </c>
      <c r="K35" s="16"/>
      <c r="L35" s="19"/>
      <c r="M35" s="16"/>
      <c r="N35" s="19"/>
      <c r="O35" s="16"/>
      <c r="P35" s="19"/>
      <c r="Q35" s="17"/>
      <c r="R35" s="19"/>
      <c r="S35" s="17"/>
      <c r="T35" s="19"/>
      <c r="U35" s="17"/>
      <c r="V35" s="19"/>
      <c r="W35" s="17"/>
      <c r="X35" s="19"/>
    </row>
    <row r="36" spans="1:24" ht="32.25" customHeight="1">
      <c r="A36" s="232" t="s">
        <v>22</v>
      </c>
      <c r="B36" s="232"/>
      <c r="C36" s="232"/>
      <c r="D36" s="84"/>
      <c r="E36" s="171" t="s">
        <v>23</v>
      </c>
      <c r="F36" s="171"/>
      <c r="G36" s="171"/>
      <c r="H36" s="171"/>
      <c r="I36" s="129">
        <v>25</v>
      </c>
      <c r="J36" s="129">
        <v>25</v>
      </c>
      <c r="K36" s="16"/>
      <c r="L36" s="20"/>
      <c r="M36" s="16"/>
      <c r="N36" s="20"/>
      <c r="O36" s="16"/>
      <c r="P36" s="20"/>
      <c r="Q36" s="17"/>
      <c r="R36" s="20"/>
      <c r="S36" s="17"/>
      <c r="T36" s="20"/>
      <c r="U36" s="17"/>
      <c r="V36" s="20"/>
      <c r="W36" s="17"/>
      <c r="X36" s="20"/>
    </row>
    <row r="37" spans="1:24" ht="27" customHeight="1">
      <c r="A37" s="165" t="s">
        <v>37</v>
      </c>
      <c r="B37" s="165"/>
      <c r="C37" s="165"/>
      <c r="D37" s="84"/>
      <c r="E37" s="163" t="s">
        <v>40</v>
      </c>
      <c r="F37" s="163"/>
      <c r="G37" s="163"/>
      <c r="H37" s="163"/>
      <c r="I37" s="38">
        <f>I38+I39+I40+I41+I42+I43+I44</f>
        <v>12284.5</v>
      </c>
      <c r="J37" s="38">
        <f>J38+J39+J40+J41+J42+J43+J44</f>
        <v>12284.5</v>
      </c>
      <c r="K37" s="16"/>
      <c r="L37" s="18"/>
      <c r="M37" s="16"/>
      <c r="N37" s="18"/>
      <c r="O37" s="16"/>
      <c r="P37" s="18"/>
      <c r="Q37" s="17"/>
      <c r="R37" s="18"/>
      <c r="S37" s="17"/>
      <c r="T37" s="18"/>
      <c r="U37" s="17"/>
      <c r="V37" s="18"/>
      <c r="W37" s="17"/>
      <c r="X37" s="18"/>
    </row>
    <row r="38" spans="1:24" ht="42" customHeight="1">
      <c r="A38" s="232" t="s">
        <v>38</v>
      </c>
      <c r="B38" s="232"/>
      <c r="C38" s="232"/>
      <c r="D38" s="84"/>
      <c r="E38" s="246" t="s">
        <v>67</v>
      </c>
      <c r="F38" s="246"/>
      <c r="G38" s="246"/>
      <c r="H38" s="246"/>
      <c r="I38" s="100">
        <v>11286.5</v>
      </c>
      <c r="J38" s="100">
        <v>11286.5</v>
      </c>
      <c r="K38" s="16" t="s">
        <v>230</v>
      </c>
      <c r="L38" s="20"/>
      <c r="M38" s="16"/>
      <c r="N38" s="20"/>
      <c r="O38" s="16"/>
      <c r="P38" s="20"/>
      <c r="Q38" s="17"/>
      <c r="R38" s="20"/>
      <c r="S38" s="17"/>
      <c r="T38" s="20"/>
      <c r="U38" s="17"/>
      <c r="V38" s="20"/>
      <c r="W38" s="17"/>
      <c r="X38" s="20"/>
    </row>
    <row r="39" spans="1:24" ht="45.6" customHeight="1">
      <c r="A39" s="232" t="s">
        <v>141</v>
      </c>
      <c r="B39" s="232"/>
      <c r="C39" s="232"/>
      <c r="D39" s="84"/>
      <c r="E39" s="246" t="s">
        <v>142</v>
      </c>
      <c r="F39" s="246"/>
      <c r="G39" s="246"/>
      <c r="H39" s="246"/>
      <c r="I39" s="38">
        <v>320</v>
      </c>
      <c r="J39" s="38">
        <v>320</v>
      </c>
      <c r="K39" s="16"/>
      <c r="L39" s="20"/>
      <c r="M39" s="16"/>
      <c r="N39" s="20"/>
      <c r="O39" s="16"/>
      <c r="P39" s="20"/>
      <c r="Q39" s="17"/>
      <c r="R39" s="20"/>
      <c r="S39" s="17"/>
      <c r="T39" s="20"/>
      <c r="U39" s="17"/>
      <c r="V39" s="20"/>
      <c r="W39" s="17"/>
      <c r="X39" s="20"/>
    </row>
    <row r="40" spans="1:24" ht="58.5" hidden="1" customHeight="1">
      <c r="A40" s="232" t="s">
        <v>150</v>
      </c>
      <c r="B40" s="232"/>
      <c r="C40" s="232"/>
      <c r="D40" s="84"/>
      <c r="E40" s="272" t="s">
        <v>149</v>
      </c>
      <c r="F40" s="273"/>
      <c r="G40" s="273"/>
      <c r="H40" s="274"/>
      <c r="I40" s="57"/>
      <c r="J40" s="57"/>
      <c r="K40" s="16"/>
      <c r="L40" s="20"/>
      <c r="M40" s="16"/>
      <c r="N40" s="20"/>
      <c r="O40" s="16"/>
      <c r="P40" s="20"/>
      <c r="Q40" s="17"/>
      <c r="R40" s="20"/>
      <c r="S40" s="17"/>
      <c r="T40" s="20"/>
      <c r="U40" s="17"/>
      <c r="V40" s="20"/>
      <c r="W40" s="17"/>
      <c r="X40" s="20"/>
    </row>
    <row r="41" spans="1:24" ht="28.15" hidden="1" customHeight="1">
      <c r="A41" s="232" t="s">
        <v>39</v>
      </c>
      <c r="B41" s="232"/>
      <c r="C41" s="232"/>
      <c r="D41" s="84"/>
      <c r="E41" s="171" t="s">
        <v>44</v>
      </c>
      <c r="F41" s="171"/>
      <c r="G41" s="171"/>
      <c r="H41" s="171"/>
      <c r="I41" s="58"/>
      <c r="J41" s="58"/>
      <c r="K41" s="16"/>
      <c r="L41" s="20"/>
      <c r="M41" s="16"/>
      <c r="N41" s="20"/>
      <c r="O41" s="16"/>
      <c r="P41" s="20"/>
      <c r="Q41" s="17"/>
      <c r="R41" s="20"/>
      <c r="S41" s="17"/>
      <c r="T41" s="20"/>
      <c r="U41" s="17"/>
      <c r="V41" s="20"/>
      <c r="W41" s="17"/>
      <c r="X41" s="20"/>
    </row>
    <row r="42" spans="1:24" ht="28.15" hidden="1" customHeight="1">
      <c r="A42" s="232" t="s">
        <v>74</v>
      </c>
      <c r="B42" s="232"/>
      <c r="C42" s="232"/>
      <c r="D42" s="84"/>
      <c r="E42" s="171" t="s">
        <v>44</v>
      </c>
      <c r="F42" s="171"/>
      <c r="G42" s="171"/>
      <c r="H42" s="171"/>
      <c r="I42" s="58"/>
      <c r="J42" s="58"/>
      <c r="K42" s="16"/>
      <c r="L42" s="20"/>
      <c r="M42" s="16"/>
      <c r="N42" s="20"/>
      <c r="O42" s="16"/>
      <c r="P42" s="20"/>
      <c r="Q42" s="17"/>
      <c r="R42" s="20"/>
      <c r="S42" s="17"/>
      <c r="T42" s="20"/>
      <c r="U42" s="17"/>
      <c r="V42" s="20"/>
      <c r="W42" s="17"/>
      <c r="X42" s="20"/>
    </row>
    <row r="43" spans="1:24" ht="43.5" customHeight="1">
      <c r="A43" s="165" t="s">
        <v>49</v>
      </c>
      <c r="B43" s="165"/>
      <c r="C43" s="165"/>
      <c r="D43" s="84"/>
      <c r="E43" s="171" t="s">
        <v>50</v>
      </c>
      <c r="F43" s="171"/>
      <c r="G43" s="171"/>
      <c r="H43" s="171"/>
      <c r="I43" s="38">
        <v>360</v>
      </c>
      <c r="J43" s="38">
        <v>360</v>
      </c>
      <c r="K43" s="16"/>
      <c r="L43" s="20"/>
      <c r="M43" s="16"/>
      <c r="N43" s="20"/>
      <c r="O43" s="16"/>
      <c r="P43" s="20"/>
      <c r="Q43" s="17"/>
      <c r="R43" s="20"/>
      <c r="S43" s="17"/>
      <c r="T43" s="20"/>
      <c r="U43" s="17"/>
      <c r="V43" s="20"/>
      <c r="W43" s="17"/>
      <c r="X43" s="18"/>
    </row>
    <row r="44" spans="1:24" ht="42" customHeight="1">
      <c r="A44" s="165" t="s">
        <v>108</v>
      </c>
      <c r="B44" s="165"/>
      <c r="C44" s="165"/>
      <c r="D44" s="84"/>
      <c r="E44" s="171" t="s">
        <v>50</v>
      </c>
      <c r="F44" s="171"/>
      <c r="G44" s="171"/>
      <c r="H44" s="171"/>
      <c r="I44" s="38">
        <v>318</v>
      </c>
      <c r="J44" s="38">
        <v>318</v>
      </c>
      <c r="K44" s="16"/>
      <c r="L44" s="20"/>
      <c r="M44" s="16"/>
      <c r="N44" s="20"/>
      <c r="O44" s="16"/>
      <c r="P44" s="20"/>
      <c r="Q44" s="17"/>
      <c r="R44" s="20"/>
      <c r="S44" s="17"/>
      <c r="T44" s="20"/>
      <c r="U44" s="17"/>
      <c r="V44" s="20"/>
      <c r="W44" s="17"/>
      <c r="X44" s="18"/>
    </row>
    <row r="45" spans="1:24" ht="18.600000000000001" hidden="1" customHeight="1">
      <c r="A45" s="167" t="s">
        <v>68</v>
      </c>
      <c r="B45" s="167"/>
      <c r="C45" s="167"/>
      <c r="D45" s="84"/>
      <c r="E45" s="163" t="s">
        <v>69</v>
      </c>
      <c r="F45" s="163"/>
      <c r="G45" s="163"/>
      <c r="H45" s="163"/>
      <c r="I45" s="38">
        <v>0</v>
      </c>
      <c r="J45" s="129">
        <v>0</v>
      </c>
      <c r="K45" s="16"/>
      <c r="L45" s="20"/>
      <c r="M45" s="16"/>
      <c r="N45" s="20"/>
      <c r="O45" s="16"/>
      <c r="P45" s="20"/>
      <c r="Q45" s="17"/>
      <c r="R45" s="20"/>
      <c r="S45" s="17"/>
      <c r="T45" s="20"/>
      <c r="U45" s="17"/>
      <c r="V45" s="20"/>
      <c r="W45" s="17"/>
      <c r="X45" s="18"/>
    </row>
    <row r="46" spans="1:24" ht="27.6" hidden="1" customHeight="1">
      <c r="A46" s="167" t="s">
        <v>55</v>
      </c>
      <c r="B46" s="167"/>
      <c r="C46" s="167"/>
      <c r="D46" s="84"/>
      <c r="E46" s="163" t="s">
        <v>36</v>
      </c>
      <c r="F46" s="163"/>
      <c r="G46" s="163"/>
      <c r="H46" s="163"/>
      <c r="I46" s="38">
        <v>0</v>
      </c>
      <c r="J46" s="38">
        <v>0</v>
      </c>
      <c r="K46" s="16"/>
      <c r="L46" s="18"/>
      <c r="M46" s="16"/>
      <c r="N46" s="18"/>
      <c r="O46" s="16"/>
      <c r="P46" s="18"/>
      <c r="Q46" s="17"/>
      <c r="R46" s="18"/>
      <c r="S46" s="17"/>
      <c r="T46" s="18"/>
      <c r="U46" s="17"/>
      <c r="V46" s="18"/>
      <c r="W46" s="17"/>
      <c r="X46" s="18"/>
    </row>
    <row r="47" spans="1:24" ht="41.45" customHeight="1">
      <c r="A47" s="167" t="s">
        <v>87</v>
      </c>
      <c r="B47" s="167"/>
      <c r="C47" s="167"/>
      <c r="D47" s="84"/>
      <c r="E47" s="163" t="s">
        <v>24</v>
      </c>
      <c r="F47" s="163"/>
      <c r="G47" s="163"/>
      <c r="H47" s="163"/>
      <c r="I47" s="38">
        <v>350</v>
      </c>
      <c r="J47" s="38">
        <v>350</v>
      </c>
      <c r="K47" s="16"/>
      <c r="L47" s="18"/>
      <c r="M47" s="16"/>
      <c r="N47" s="18"/>
      <c r="O47" s="16"/>
      <c r="P47" s="18"/>
      <c r="Q47" s="17"/>
      <c r="R47" s="18"/>
      <c r="S47" s="17"/>
      <c r="T47" s="18"/>
      <c r="U47" s="17"/>
      <c r="V47" s="18"/>
      <c r="W47" s="17"/>
      <c r="X47" s="18"/>
    </row>
    <row r="48" spans="1:24" ht="19.899999999999999" customHeight="1">
      <c r="A48" s="165" t="s">
        <v>25</v>
      </c>
      <c r="B48" s="165"/>
      <c r="C48" s="165"/>
      <c r="D48" s="84"/>
      <c r="E48" s="166" t="s">
        <v>26</v>
      </c>
      <c r="F48" s="166"/>
      <c r="G48" s="166"/>
      <c r="H48" s="166"/>
      <c r="I48" s="38">
        <v>1300</v>
      </c>
      <c r="J48" s="38">
        <v>1300</v>
      </c>
      <c r="K48" s="16"/>
      <c r="L48" s="18"/>
      <c r="M48" s="16"/>
      <c r="N48" s="18"/>
      <c r="O48" s="16"/>
      <c r="P48" s="18"/>
      <c r="Q48" s="17"/>
      <c r="R48" s="18"/>
      <c r="S48" s="17"/>
      <c r="T48" s="18"/>
      <c r="U48" s="17"/>
      <c r="V48" s="18"/>
      <c r="W48" s="17"/>
      <c r="X48" s="18"/>
    </row>
    <row r="49" spans="1:25" ht="19.149999999999999" customHeight="1">
      <c r="A49" s="193" t="s">
        <v>109</v>
      </c>
      <c r="B49" s="234"/>
      <c r="C49" s="235"/>
      <c r="D49" s="84"/>
      <c r="E49" s="168" t="s">
        <v>77</v>
      </c>
      <c r="F49" s="169"/>
      <c r="G49" s="169"/>
      <c r="H49" s="170"/>
      <c r="I49" s="38">
        <v>256.5</v>
      </c>
      <c r="J49" s="38">
        <v>256.5</v>
      </c>
      <c r="K49" s="16"/>
      <c r="L49" s="18"/>
      <c r="M49" s="16"/>
      <c r="N49" s="18"/>
      <c r="O49" s="16"/>
      <c r="P49" s="18"/>
      <c r="Q49" s="17"/>
      <c r="R49" s="18"/>
      <c r="S49" s="17"/>
      <c r="T49" s="18"/>
      <c r="U49" s="17"/>
      <c r="V49" s="18"/>
      <c r="W49" s="17"/>
      <c r="X49" s="18"/>
    </row>
    <row r="50" spans="1:25" ht="22.5" customHeight="1">
      <c r="A50" s="165"/>
      <c r="B50" s="165"/>
      <c r="C50" s="165"/>
      <c r="D50" s="84"/>
      <c r="E50" s="152" t="s">
        <v>27</v>
      </c>
      <c r="F50" s="152"/>
      <c r="G50" s="152"/>
      <c r="H50" s="152"/>
      <c r="I50" s="46">
        <f>I51</f>
        <v>319752.5</v>
      </c>
      <c r="J50" s="46">
        <f>J51</f>
        <v>320188.59999999998</v>
      </c>
      <c r="K50" s="16"/>
      <c r="L50" s="19"/>
      <c r="M50" s="16"/>
      <c r="N50" s="19"/>
      <c r="O50" s="16"/>
      <c r="P50" s="19"/>
      <c r="Q50" s="17"/>
      <c r="R50" s="19"/>
      <c r="S50" s="17"/>
      <c r="T50" s="19"/>
      <c r="U50" s="17"/>
      <c r="V50" s="19"/>
      <c r="W50" s="17"/>
      <c r="X50" s="19"/>
      <c r="Y50" s="2"/>
    </row>
    <row r="51" spans="1:25" ht="26.25" customHeight="1">
      <c r="A51" s="165" t="s">
        <v>28</v>
      </c>
      <c r="B51" s="165"/>
      <c r="C51" s="165"/>
      <c r="D51" s="84"/>
      <c r="E51" s="163" t="s">
        <v>29</v>
      </c>
      <c r="F51" s="163"/>
      <c r="G51" s="163"/>
      <c r="H51" s="163"/>
      <c r="I51" s="40">
        <f>I52+I54+I76+I104</f>
        <v>319752.5</v>
      </c>
      <c r="J51" s="40">
        <f>J52+J54+J76+J104</f>
        <v>320188.59999999998</v>
      </c>
      <c r="K51" s="16"/>
      <c r="L51" s="19"/>
      <c r="M51" s="16"/>
      <c r="N51" s="19"/>
      <c r="O51" s="16"/>
      <c r="P51" s="19"/>
      <c r="Q51" s="17"/>
      <c r="R51" s="19"/>
      <c r="S51" s="17"/>
      <c r="T51" s="19"/>
      <c r="U51" s="17"/>
      <c r="V51" s="19"/>
      <c r="W51" s="17"/>
      <c r="X51" s="19"/>
    </row>
    <row r="52" spans="1:25" ht="31.5" hidden="1" customHeight="1">
      <c r="A52" s="233" t="s">
        <v>110</v>
      </c>
      <c r="B52" s="233"/>
      <c r="C52" s="233"/>
      <c r="D52" s="121"/>
      <c r="E52" s="164" t="s">
        <v>103</v>
      </c>
      <c r="F52" s="164"/>
      <c r="G52" s="164"/>
      <c r="H52" s="164"/>
      <c r="I52" s="42">
        <f>I53</f>
        <v>0</v>
      </c>
      <c r="J52" s="42">
        <f>J53</f>
        <v>0</v>
      </c>
      <c r="K52" s="16"/>
      <c r="L52" s="19"/>
      <c r="M52" s="16"/>
      <c r="N52" s="19"/>
      <c r="O52" s="16"/>
      <c r="P52" s="19"/>
      <c r="Q52" s="17"/>
      <c r="R52" s="19"/>
      <c r="S52" s="17"/>
      <c r="T52" s="19"/>
      <c r="U52" s="17"/>
      <c r="V52" s="19"/>
      <c r="W52" s="17"/>
      <c r="X52" s="19"/>
    </row>
    <row r="53" spans="1:25" ht="27" hidden="1" customHeight="1">
      <c r="A53" s="165" t="s">
        <v>111</v>
      </c>
      <c r="B53" s="165"/>
      <c r="C53" s="165"/>
      <c r="D53" s="84"/>
      <c r="E53" s="163" t="s">
        <v>30</v>
      </c>
      <c r="F53" s="163"/>
      <c r="G53" s="163"/>
      <c r="H53" s="163"/>
      <c r="I53" s="50"/>
      <c r="J53" s="50">
        <v>0</v>
      </c>
      <c r="K53" s="16"/>
      <c r="L53" s="18"/>
      <c r="M53" s="16"/>
      <c r="N53" s="18"/>
      <c r="O53" s="16"/>
      <c r="P53" s="18"/>
      <c r="Q53" s="17"/>
      <c r="R53" s="18"/>
      <c r="S53" s="17"/>
      <c r="T53" s="18"/>
      <c r="U53" s="17"/>
      <c r="V53" s="18"/>
      <c r="W53" s="17"/>
      <c r="X53" s="18"/>
    </row>
    <row r="54" spans="1:25" ht="31.5" customHeight="1">
      <c r="A54" s="270" t="s">
        <v>112</v>
      </c>
      <c r="B54" s="270"/>
      <c r="C54" s="270"/>
      <c r="D54" s="52"/>
      <c r="E54" s="271" t="s">
        <v>31</v>
      </c>
      <c r="F54" s="271"/>
      <c r="G54" s="271"/>
      <c r="H54" s="271"/>
      <c r="I54" s="53">
        <f>I55+I56+I57+I58+I59+I60+I61+I62</f>
        <v>86521.600000000006</v>
      </c>
      <c r="J54" s="53">
        <f>J55+J56+J57+J58+J59+J60+J61+J62</f>
        <v>86430.200000000012</v>
      </c>
      <c r="K54" s="16"/>
      <c r="L54" s="19"/>
      <c r="M54" s="16"/>
      <c r="N54" s="19"/>
      <c r="O54" s="16"/>
      <c r="P54" s="19"/>
      <c r="Q54" s="17"/>
      <c r="R54" s="19"/>
      <c r="S54" s="17"/>
      <c r="T54" s="19"/>
      <c r="U54" s="17"/>
      <c r="V54" s="19"/>
      <c r="W54" s="17"/>
      <c r="X54" s="19"/>
    </row>
    <row r="55" spans="1:25" ht="27" customHeight="1">
      <c r="A55" s="155" t="s">
        <v>130</v>
      </c>
      <c r="B55" s="155"/>
      <c r="C55" s="155"/>
      <c r="D55" s="60" t="s">
        <v>198</v>
      </c>
      <c r="E55" s="153" t="s">
        <v>199</v>
      </c>
      <c r="F55" s="153"/>
      <c r="G55" s="153"/>
      <c r="H55" s="153"/>
      <c r="I55" s="85">
        <v>19404</v>
      </c>
      <c r="J55" s="61">
        <v>19404</v>
      </c>
      <c r="K55" s="16"/>
      <c r="L55" s="19"/>
      <c r="M55" s="16"/>
      <c r="N55" s="19"/>
      <c r="O55" s="16"/>
      <c r="P55" s="19"/>
      <c r="Q55" s="17"/>
      <c r="R55" s="19"/>
      <c r="S55" s="17"/>
      <c r="T55" s="19"/>
      <c r="U55" s="17"/>
      <c r="V55" s="19"/>
      <c r="W55" s="17"/>
      <c r="X55" s="19"/>
    </row>
    <row r="56" spans="1:25" ht="22.5" hidden="1" customHeight="1">
      <c r="A56" s="155" t="s">
        <v>225</v>
      </c>
      <c r="B56" s="155"/>
      <c r="C56" s="155"/>
      <c r="D56" s="60" t="s">
        <v>198</v>
      </c>
      <c r="E56" s="153" t="s">
        <v>226</v>
      </c>
      <c r="F56" s="153"/>
      <c r="G56" s="153"/>
      <c r="H56" s="153"/>
      <c r="I56" s="85"/>
      <c r="J56" s="61"/>
      <c r="K56" s="16"/>
      <c r="L56" s="19"/>
      <c r="M56" s="16"/>
      <c r="N56" s="19"/>
      <c r="O56" s="16"/>
      <c r="P56" s="19"/>
      <c r="Q56" s="17"/>
      <c r="R56" s="19"/>
      <c r="S56" s="17"/>
      <c r="T56" s="19"/>
      <c r="U56" s="17"/>
      <c r="V56" s="19"/>
      <c r="W56" s="17"/>
      <c r="X56" s="19"/>
    </row>
    <row r="57" spans="1:25" ht="42.75" hidden="1" customHeight="1">
      <c r="A57" s="155" t="s">
        <v>130</v>
      </c>
      <c r="B57" s="155"/>
      <c r="C57" s="155"/>
      <c r="D57" s="60" t="s">
        <v>191</v>
      </c>
      <c r="E57" s="153" t="s">
        <v>192</v>
      </c>
      <c r="F57" s="153"/>
      <c r="G57" s="153"/>
      <c r="H57" s="153"/>
      <c r="I57" s="55">
        <v>0</v>
      </c>
      <c r="J57" s="57">
        <v>0</v>
      </c>
      <c r="K57" s="16"/>
      <c r="L57" s="18"/>
      <c r="M57" s="16"/>
      <c r="N57" s="18"/>
      <c r="O57" s="21"/>
      <c r="P57" s="20"/>
      <c r="Q57" s="23"/>
      <c r="R57" s="18"/>
      <c r="S57" s="23"/>
      <c r="T57" s="18"/>
      <c r="U57" s="23"/>
      <c r="V57" s="18"/>
      <c r="W57" s="23"/>
      <c r="X57" s="18"/>
    </row>
    <row r="58" spans="1:25" ht="45.75" hidden="1" customHeight="1">
      <c r="A58" s="155" t="s">
        <v>271</v>
      </c>
      <c r="B58" s="155"/>
      <c r="C58" s="155"/>
      <c r="D58" s="101" t="s">
        <v>276</v>
      </c>
      <c r="E58" s="153" t="s">
        <v>265</v>
      </c>
      <c r="F58" s="153"/>
      <c r="G58" s="153"/>
      <c r="H58" s="153"/>
      <c r="I58" s="134"/>
      <c r="J58" s="57">
        <v>0</v>
      </c>
      <c r="K58" s="24"/>
      <c r="L58" s="99"/>
      <c r="M58" s="24"/>
      <c r="N58" s="18"/>
      <c r="O58" s="24"/>
      <c r="P58" s="18"/>
      <c r="Q58" s="23"/>
      <c r="R58" s="18"/>
      <c r="S58" s="23"/>
      <c r="T58" s="18"/>
      <c r="U58" s="23"/>
      <c r="V58" s="18"/>
      <c r="W58" s="23"/>
      <c r="X58" s="18"/>
    </row>
    <row r="59" spans="1:25" ht="32.25" customHeight="1">
      <c r="A59" s="145" t="s">
        <v>215</v>
      </c>
      <c r="B59" s="145"/>
      <c r="C59" s="145"/>
      <c r="D59" s="112" t="s">
        <v>206</v>
      </c>
      <c r="E59" s="142" t="s">
        <v>201</v>
      </c>
      <c r="F59" s="143"/>
      <c r="G59" s="143"/>
      <c r="H59" s="144"/>
      <c r="I59" s="55"/>
      <c r="J59" s="57">
        <v>0</v>
      </c>
      <c r="K59" s="24"/>
      <c r="L59" s="99"/>
      <c r="M59" s="24"/>
      <c r="N59" s="18"/>
      <c r="O59" s="24"/>
      <c r="P59" s="18"/>
      <c r="Q59" s="23"/>
      <c r="R59" s="18"/>
      <c r="S59" s="23"/>
      <c r="T59" s="18"/>
      <c r="U59" s="23"/>
      <c r="V59" s="18"/>
      <c r="W59" s="23"/>
      <c r="X59" s="18"/>
    </row>
    <row r="60" spans="1:25" ht="63" customHeight="1">
      <c r="A60" s="226" t="s">
        <v>163</v>
      </c>
      <c r="B60" s="227"/>
      <c r="C60" s="228"/>
      <c r="D60" s="137" t="s">
        <v>295</v>
      </c>
      <c r="E60" s="264" t="s">
        <v>164</v>
      </c>
      <c r="F60" s="265"/>
      <c r="G60" s="265"/>
      <c r="H60" s="266"/>
      <c r="I60" s="55">
        <v>9356.5</v>
      </c>
      <c r="J60" s="57">
        <v>9173.5</v>
      </c>
      <c r="K60" s="24"/>
      <c r="L60" s="18"/>
      <c r="M60" s="24"/>
      <c r="N60" s="18"/>
      <c r="O60" s="24"/>
      <c r="P60" s="18"/>
      <c r="Q60" s="23"/>
      <c r="R60" s="18"/>
      <c r="S60" s="23"/>
      <c r="T60" s="18"/>
      <c r="U60" s="23"/>
      <c r="V60" s="18"/>
      <c r="W60" s="23"/>
      <c r="X60" s="18"/>
    </row>
    <row r="61" spans="1:25" ht="31.15" customHeight="1">
      <c r="A61" s="226" t="s">
        <v>270</v>
      </c>
      <c r="B61" s="227"/>
      <c r="C61" s="228"/>
      <c r="D61" s="137"/>
      <c r="E61" s="204" t="s">
        <v>264</v>
      </c>
      <c r="F61" s="220"/>
      <c r="G61" s="220"/>
      <c r="H61" s="221"/>
      <c r="I61" s="55">
        <v>1985.9</v>
      </c>
      <c r="J61" s="57">
        <v>1985.9</v>
      </c>
      <c r="K61" s="23"/>
      <c r="L61" s="18"/>
      <c r="M61" s="23"/>
      <c r="N61" s="18"/>
      <c r="O61" s="23"/>
      <c r="P61" s="18"/>
      <c r="Q61" s="23"/>
      <c r="R61" s="18"/>
      <c r="S61" s="23"/>
      <c r="T61" s="18"/>
      <c r="U61" s="23"/>
      <c r="V61" s="18"/>
      <c r="W61" s="23"/>
      <c r="X61" s="18"/>
    </row>
    <row r="62" spans="1:25" ht="24.6" customHeight="1">
      <c r="A62" s="155" t="s">
        <v>113</v>
      </c>
      <c r="B62" s="155"/>
      <c r="C62" s="155"/>
      <c r="D62" s="60"/>
      <c r="E62" s="174" t="s">
        <v>32</v>
      </c>
      <c r="F62" s="174"/>
      <c r="G62" s="174"/>
      <c r="H62" s="174"/>
      <c r="I62" s="86">
        <f>I63+I64+I65+I66+I67+I68+I69+I70+I71+I72+I73+I74+I75</f>
        <v>55775.200000000004</v>
      </c>
      <c r="J62" s="86">
        <f>J63+J64+J65+J66+J67+J68+J69+J70+J71+J72+J73+J74+J75</f>
        <v>55866.8</v>
      </c>
      <c r="K62" s="16"/>
      <c r="L62" s="19"/>
      <c r="M62" s="16"/>
      <c r="N62" s="19"/>
      <c r="O62" s="16"/>
      <c r="P62" s="19"/>
      <c r="Q62" s="17"/>
      <c r="R62" s="19"/>
      <c r="S62" s="17"/>
      <c r="T62" s="19"/>
      <c r="U62" s="17"/>
      <c r="V62" s="19"/>
      <c r="W62" s="17"/>
      <c r="X62" s="19"/>
    </row>
    <row r="63" spans="1:25" ht="24" hidden="1" customHeight="1">
      <c r="A63" s="156" t="s">
        <v>126</v>
      </c>
      <c r="B63" s="156"/>
      <c r="C63" s="156"/>
      <c r="D63" s="60" t="s">
        <v>197</v>
      </c>
      <c r="E63" s="261" t="s">
        <v>75</v>
      </c>
      <c r="F63" s="262"/>
      <c r="G63" s="262"/>
      <c r="H63" s="263"/>
      <c r="I63" s="55">
        <v>0</v>
      </c>
      <c r="J63" s="57">
        <v>0</v>
      </c>
      <c r="K63" s="16"/>
      <c r="L63" s="18"/>
      <c r="M63" s="16"/>
      <c r="N63" s="18"/>
      <c r="O63" s="21"/>
      <c r="P63" s="20"/>
      <c r="Q63" s="22"/>
      <c r="R63" s="20"/>
      <c r="S63" s="22"/>
      <c r="T63" s="20"/>
      <c r="U63" s="22"/>
      <c r="V63" s="20"/>
      <c r="W63" s="22"/>
      <c r="X63" s="18"/>
    </row>
    <row r="64" spans="1:25" ht="33" hidden="1" customHeight="1">
      <c r="A64" s="156" t="s">
        <v>196</v>
      </c>
      <c r="B64" s="156"/>
      <c r="C64" s="156"/>
      <c r="D64" s="60" t="s">
        <v>204</v>
      </c>
      <c r="E64" s="174" t="s">
        <v>195</v>
      </c>
      <c r="F64" s="174"/>
      <c r="G64" s="174"/>
      <c r="H64" s="174"/>
      <c r="I64" s="55"/>
      <c r="J64" s="57"/>
      <c r="K64" s="16"/>
      <c r="L64" s="18"/>
      <c r="M64" s="16"/>
      <c r="N64" s="18"/>
      <c r="O64" s="21"/>
      <c r="P64" s="20"/>
      <c r="Q64" s="22"/>
      <c r="R64" s="20"/>
      <c r="S64" s="22"/>
      <c r="T64" s="20"/>
      <c r="U64" s="22"/>
      <c r="V64" s="20"/>
      <c r="W64" s="22"/>
      <c r="X64" s="18"/>
    </row>
    <row r="65" spans="1:25" ht="23.45" customHeight="1">
      <c r="A65" s="155" t="s">
        <v>208</v>
      </c>
      <c r="B65" s="155"/>
      <c r="C65" s="155"/>
      <c r="D65" s="141" t="s">
        <v>234</v>
      </c>
      <c r="E65" s="267" t="s">
        <v>224</v>
      </c>
      <c r="F65" s="268"/>
      <c r="G65" s="268"/>
      <c r="H65" s="269"/>
      <c r="I65" s="100">
        <v>4179</v>
      </c>
      <c r="J65" s="100">
        <v>4179</v>
      </c>
      <c r="K65" s="16"/>
      <c r="L65" s="18"/>
      <c r="M65" s="16"/>
      <c r="N65" s="18"/>
      <c r="O65" s="21"/>
      <c r="P65" s="20"/>
      <c r="Q65" s="22"/>
      <c r="R65" s="20"/>
      <c r="S65" s="22"/>
      <c r="T65" s="20"/>
      <c r="U65" s="22"/>
      <c r="V65" s="20"/>
      <c r="W65" s="22"/>
      <c r="X65" s="18"/>
    </row>
    <row r="66" spans="1:25" ht="107.25" customHeight="1">
      <c r="A66" s="156" t="s">
        <v>114</v>
      </c>
      <c r="B66" s="156"/>
      <c r="C66" s="156"/>
      <c r="D66" s="60" t="s">
        <v>185</v>
      </c>
      <c r="E66" s="142" t="s">
        <v>140</v>
      </c>
      <c r="F66" s="143"/>
      <c r="G66" s="143"/>
      <c r="H66" s="144"/>
      <c r="I66" s="55">
        <v>372</v>
      </c>
      <c r="J66" s="57">
        <v>372</v>
      </c>
      <c r="K66" s="16"/>
      <c r="L66" s="18"/>
      <c r="M66" s="16"/>
      <c r="N66" s="18"/>
      <c r="O66" s="21"/>
      <c r="P66" s="20"/>
      <c r="Q66" s="22"/>
      <c r="R66" s="20"/>
      <c r="S66" s="22"/>
      <c r="T66" s="20"/>
      <c r="U66" s="22"/>
      <c r="V66" s="20"/>
      <c r="W66" s="22"/>
      <c r="X66" s="18"/>
    </row>
    <row r="67" spans="1:25" ht="28.15" customHeight="1">
      <c r="A67" s="156" t="s">
        <v>115</v>
      </c>
      <c r="B67" s="156"/>
      <c r="C67" s="156"/>
      <c r="D67" s="60" t="s">
        <v>186</v>
      </c>
      <c r="E67" s="153" t="s">
        <v>102</v>
      </c>
      <c r="F67" s="153"/>
      <c r="G67" s="153"/>
      <c r="H67" s="153"/>
      <c r="I67" s="55">
        <v>2975.9</v>
      </c>
      <c r="J67" s="57">
        <v>2975.9</v>
      </c>
      <c r="K67" s="16"/>
      <c r="L67" s="18"/>
      <c r="M67" s="16"/>
      <c r="N67" s="18"/>
      <c r="O67" s="21"/>
      <c r="P67" s="20"/>
      <c r="Q67" s="22"/>
      <c r="R67" s="20"/>
      <c r="S67" s="22"/>
      <c r="T67" s="20"/>
      <c r="U67" s="22"/>
      <c r="V67" s="20"/>
      <c r="W67" s="22"/>
      <c r="X67" s="18"/>
      <c r="Y67" s="2"/>
    </row>
    <row r="68" spans="1:25" ht="28.15" customHeight="1">
      <c r="A68" s="201" t="s">
        <v>116</v>
      </c>
      <c r="B68" s="218"/>
      <c r="C68" s="219"/>
      <c r="D68" s="60" t="s">
        <v>197</v>
      </c>
      <c r="E68" s="142" t="s">
        <v>75</v>
      </c>
      <c r="F68" s="143"/>
      <c r="G68" s="143"/>
      <c r="H68" s="144"/>
      <c r="I68" s="55">
        <v>38219</v>
      </c>
      <c r="J68" s="57">
        <v>38219</v>
      </c>
      <c r="K68" s="16"/>
      <c r="L68" s="18"/>
      <c r="M68" s="16"/>
      <c r="N68" s="18"/>
      <c r="O68" s="21"/>
      <c r="P68" s="20"/>
      <c r="Q68" s="22"/>
      <c r="R68" s="20"/>
      <c r="S68" s="22"/>
      <c r="T68" s="20"/>
      <c r="U68" s="22"/>
      <c r="V68" s="20"/>
      <c r="W68" s="22"/>
      <c r="X68" s="18"/>
      <c r="Y68" s="2"/>
    </row>
    <row r="69" spans="1:25" ht="28.15" customHeight="1">
      <c r="A69" s="156" t="s">
        <v>115</v>
      </c>
      <c r="B69" s="156"/>
      <c r="C69" s="156"/>
      <c r="D69" s="60" t="s">
        <v>187</v>
      </c>
      <c r="E69" s="142" t="s">
        <v>85</v>
      </c>
      <c r="F69" s="143"/>
      <c r="G69" s="143"/>
      <c r="H69" s="144"/>
      <c r="I69" s="55">
        <v>617.4</v>
      </c>
      <c r="J69" s="57">
        <v>617.4</v>
      </c>
      <c r="K69" s="16"/>
      <c r="L69" s="18"/>
      <c r="M69" s="16"/>
      <c r="N69" s="18"/>
      <c r="O69" s="16"/>
      <c r="P69" s="18"/>
      <c r="Q69" s="17"/>
      <c r="R69" s="18"/>
      <c r="S69" s="22"/>
      <c r="T69" s="18"/>
      <c r="U69" s="22"/>
      <c r="V69" s="18"/>
      <c r="W69" s="22"/>
      <c r="X69" s="18"/>
    </row>
    <row r="70" spans="1:25" ht="45.75" hidden="1" customHeight="1">
      <c r="A70" s="156" t="s">
        <v>115</v>
      </c>
      <c r="B70" s="156"/>
      <c r="C70" s="156"/>
      <c r="D70" s="60" t="s">
        <v>188</v>
      </c>
      <c r="E70" s="142" t="s">
        <v>145</v>
      </c>
      <c r="F70" s="143"/>
      <c r="G70" s="143"/>
      <c r="H70" s="144"/>
      <c r="I70" s="55"/>
      <c r="J70" s="57"/>
      <c r="K70" s="16"/>
      <c r="L70" s="18"/>
      <c r="M70" s="16"/>
      <c r="N70" s="18"/>
      <c r="O70" s="16"/>
      <c r="P70" s="18"/>
      <c r="Q70" s="17"/>
      <c r="R70" s="18"/>
      <c r="S70" s="22"/>
      <c r="T70" s="18"/>
      <c r="U70" s="22"/>
      <c r="V70" s="18"/>
      <c r="W70" s="22"/>
      <c r="X70" s="18"/>
    </row>
    <row r="71" spans="1:25" ht="45.75" hidden="1" customHeight="1">
      <c r="A71" s="156" t="s">
        <v>115</v>
      </c>
      <c r="B71" s="156"/>
      <c r="C71" s="156"/>
      <c r="D71" s="60" t="s">
        <v>193</v>
      </c>
      <c r="E71" s="142" t="s">
        <v>146</v>
      </c>
      <c r="F71" s="143"/>
      <c r="G71" s="143"/>
      <c r="H71" s="144"/>
      <c r="I71" s="55"/>
      <c r="J71" s="57"/>
      <c r="K71" s="16"/>
      <c r="L71" s="18"/>
      <c r="M71" s="16"/>
      <c r="N71" s="18"/>
      <c r="O71" s="16"/>
      <c r="P71" s="18"/>
      <c r="Q71" s="17"/>
      <c r="R71" s="18"/>
      <c r="S71" s="22"/>
      <c r="T71" s="18"/>
      <c r="U71" s="22"/>
      <c r="V71" s="18"/>
      <c r="W71" s="22"/>
      <c r="X71" s="18"/>
    </row>
    <row r="72" spans="1:25" ht="44.25" hidden="1" customHeight="1">
      <c r="A72" s="156" t="s">
        <v>115</v>
      </c>
      <c r="B72" s="156"/>
      <c r="C72" s="156"/>
      <c r="D72" s="60" t="s">
        <v>189</v>
      </c>
      <c r="E72" s="157" t="s">
        <v>144</v>
      </c>
      <c r="F72" s="158"/>
      <c r="G72" s="158"/>
      <c r="H72" s="159"/>
      <c r="I72" s="55"/>
      <c r="J72" s="57"/>
      <c r="K72" s="16"/>
      <c r="L72" s="18"/>
      <c r="M72" s="16"/>
      <c r="N72" s="18"/>
      <c r="O72" s="16"/>
      <c r="P72" s="18"/>
      <c r="Q72" s="17"/>
      <c r="R72" s="18"/>
      <c r="S72" s="22"/>
      <c r="T72" s="18"/>
      <c r="U72" s="22"/>
      <c r="V72" s="18"/>
      <c r="W72" s="22"/>
      <c r="X72" s="18"/>
    </row>
    <row r="73" spans="1:25" ht="44.25" customHeight="1">
      <c r="A73" s="201" t="s">
        <v>115</v>
      </c>
      <c r="B73" s="218"/>
      <c r="C73" s="219"/>
      <c r="D73" s="135"/>
      <c r="E73" s="157" t="s">
        <v>294</v>
      </c>
      <c r="F73" s="158"/>
      <c r="G73" s="158"/>
      <c r="H73" s="159"/>
      <c r="I73" s="55">
        <v>902</v>
      </c>
      <c r="J73" s="57">
        <v>962</v>
      </c>
      <c r="K73" s="16"/>
      <c r="L73" s="18"/>
      <c r="M73" s="16"/>
      <c r="N73" s="18"/>
      <c r="O73" s="16"/>
      <c r="P73" s="18"/>
      <c r="Q73" s="17"/>
      <c r="R73" s="18"/>
      <c r="S73" s="22"/>
      <c r="T73" s="18"/>
      <c r="U73" s="22"/>
      <c r="V73" s="18"/>
      <c r="W73" s="22"/>
      <c r="X73" s="18"/>
    </row>
    <row r="74" spans="1:25" ht="44.25" customHeight="1">
      <c r="A74" s="201" t="s">
        <v>115</v>
      </c>
      <c r="B74" s="218"/>
      <c r="C74" s="219"/>
      <c r="D74" s="60" t="s">
        <v>167</v>
      </c>
      <c r="E74" s="157" t="s">
        <v>297</v>
      </c>
      <c r="F74" s="158"/>
      <c r="G74" s="158"/>
      <c r="H74" s="159"/>
      <c r="I74" s="55">
        <v>8509.9</v>
      </c>
      <c r="J74" s="57">
        <v>8541.5</v>
      </c>
      <c r="K74" s="16"/>
      <c r="L74" s="18"/>
      <c r="M74" s="16"/>
      <c r="N74" s="18"/>
      <c r="O74" s="16"/>
      <c r="P74" s="18"/>
      <c r="Q74" s="17"/>
      <c r="R74" s="18"/>
      <c r="S74" s="22"/>
      <c r="T74" s="18"/>
      <c r="U74" s="22"/>
      <c r="V74" s="18"/>
      <c r="W74" s="22"/>
      <c r="X74" s="18"/>
    </row>
    <row r="75" spans="1:25" ht="28.15" hidden="1" customHeight="1">
      <c r="A75" s="156" t="s">
        <v>115</v>
      </c>
      <c r="B75" s="156"/>
      <c r="C75" s="156"/>
      <c r="D75" s="60" t="s">
        <v>205</v>
      </c>
      <c r="E75" s="157" t="s">
        <v>194</v>
      </c>
      <c r="F75" s="158"/>
      <c r="G75" s="158"/>
      <c r="H75" s="159"/>
      <c r="I75" s="55">
        <v>0</v>
      </c>
      <c r="J75" s="57"/>
      <c r="K75" s="16"/>
      <c r="L75" s="18"/>
      <c r="M75" s="16"/>
      <c r="N75" s="18"/>
      <c r="O75" s="16"/>
      <c r="P75" s="18"/>
      <c r="Q75" s="17"/>
      <c r="R75" s="18"/>
      <c r="S75" s="22"/>
      <c r="T75" s="18"/>
      <c r="U75" s="22"/>
      <c r="V75" s="18"/>
      <c r="W75" s="22"/>
      <c r="X75" s="18"/>
    </row>
    <row r="76" spans="1:25" ht="31.15" customHeight="1">
      <c r="A76" s="154" t="s">
        <v>117</v>
      </c>
      <c r="B76" s="154"/>
      <c r="C76" s="154"/>
      <c r="D76" s="87"/>
      <c r="E76" s="198" t="s">
        <v>104</v>
      </c>
      <c r="F76" s="198"/>
      <c r="G76" s="198"/>
      <c r="H76" s="198"/>
      <c r="I76" s="86">
        <f>I78+I79+I80+I81+I82+I83+I84+I85+I86+I87+I88+I89+I90+I94+I95+I96+I97+I99+I100+I101+I102+I103</f>
        <v>232779.8</v>
      </c>
      <c r="J76" s="86">
        <f>J78+J79+J80+J81+J82+J83+J84+J85+J86+J87+J88+J89+J90+J94+J95+J96+J97+J99+J100+J101+J102+J103</f>
        <v>233307.30000000002</v>
      </c>
      <c r="K76" s="16"/>
      <c r="L76" s="19"/>
      <c r="M76" s="16"/>
      <c r="N76" s="19"/>
      <c r="O76" s="16"/>
      <c r="P76" s="19"/>
      <c r="Q76" s="17"/>
      <c r="R76" s="19"/>
      <c r="S76" s="17"/>
      <c r="T76" s="19"/>
      <c r="U76" s="17"/>
      <c r="V76" s="19"/>
      <c r="W76" s="17"/>
      <c r="X76" s="19"/>
    </row>
    <row r="77" spans="1:25" ht="1.9" hidden="1" customHeight="1">
      <c r="A77" s="156"/>
      <c r="B77" s="156"/>
      <c r="C77" s="156"/>
      <c r="D77" s="60"/>
      <c r="E77" s="153"/>
      <c r="F77" s="153"/>
      <c r="G77" s="153"/>
      <c r="H77" s="153"/>
      <c r="I77" s="55"/>
      <c r="J77" s="57"/>
      <c r="K77" s="16"/>
      <c r="L77" s="18"/>
      <c r="M77" s="16"/>
      <c r="N77" s="18"/>
      <c r="O77" s="16"/>
      <c r="P77" s="18"/>
      <c r="Q77" s="17"/>
      <c r="R77" s="18"/>
      <c r="S77" s="17"/>
      <c r="T77" s="18"/>
      <c r="U77" s="17"/>
      <c r="V77" s="18"/>
      <c r="W77" s="17"/>
      <c r="X77" s="18"/>
    </row>
    <row r="78" spans="1:25" ht="38.25" customHeight="1">
      <c r="A78" s="201" t="s">
        <v>118</v>
      </c>
      <c r="B78" s="218"/>
      <c r="C78" s="218"/>
      <c r="D78" s="138" t="s">
        <v>296</v>
      </c>
      <c r="E78" s="157" t="s">
        <v>42</v>
      </c>
      <c r="F78" s="158"/>
      <c r="G78" s="158"/>
      <c r="H78" s="159"/>
      <c r="I78" s="55">
        <v>1078.3</v>
      </c>
      <c r="J78" s="57">
        <v>1078.3</v>
      </c>
      <c r="K78" s="16"/>
      <c r="L78" s="18"/>
      <c r="M78" s="16"/>
      <c r="N78" s="18"/>
      <c r="O78" s="16"/>
      <c r="P78" s="18"/>
      <c r="Q78" s="17"/>
      <c r="R78" s="18"/>
      <c r="S78" s="17"/>
      <c r="T78" s="18"/>
      <c r="U78" s="17"/>
      <c r="V78" s="18"/>
      <c r="W78" s="17"/>
      <c r="X78" s="18"/>
    </row>
    <row r="79" spans="1:25" ht="59.25" customHeight="1">
      <c r="A79" s="156" t="s">
        <v>157</v>
      </c>
      <c r="B79" s="156"/>
      <c r="C79" s="156"/>
      <c r="D79" s="138" t="s">
        <v>305</v>
      </c>
      <c r="E79" s="175" t="s">
        <v>200</v>
      </c>
      <c r="F79" s="175"/>
      <c r="G79" s="175"/>
      <c r="H79" s="175"/>
      <c r="I79" s="55">
        <v>5.9</v>
      </c>
      <c r="J79" s="57">
        <v>67.400000000000006</v>
      </c>
      <c r="K79" s="16"/>
      <c r="L79" s="18"/>
      <c r="M79" s="16"/>
      <c r="N79" s="18"/>
      <c r="O79" s="16"/>
      <c r="P79" s="18"/>
      <c r="Q79" s="17"/>
      <c r="R79" s="18"/>
      <c r="S79" s="17"/>
      <c r="T79" s="18"/>
      <c r="U79" s="17"/>
      <c r="V79" s="18"/>
      <c r="W79" s="17"/>
      <c r="X79" s="18"/>
    </row>
    <row r="80" spans="1:25" ht="8.4499999999999993" hidden="1" customHeight="1">
      <c r="A80" s="156"/>
      <c r="B80" s="156"/>
      <c r="C80" s="156"/>
      <c r="D80" s="60"/>
      <c r="E80" s="153"/>
      <c r="F80" s="153"/>
      <c r="G80" s="153"/>
      <c r="H80" s="153"/>
      <c r="I80" s="55"/>
      <c r="J80" s="57"/>
      <c r="K80" s="16"/>
      <c r="L80" s="18"/>
      <c r="M80" s="16"/>
      <c r="N80" s="18"/>
      <c r="O80" s="16"/>
      <c r="P80" s="18"/>
      <c r="Q80" s="17"/>
      <c r="R80" s="18"/>
      <c r="S80" s="17"/>
      <c r="T80" s="18"/>
      <c r="U80" s="17"/>
      <c r="V80" s="18"/>
      <c r="W80" s="17"/>
      <c r="X80" s="18"/>
    </row>
    <row r="81" spans="1:25" ht="28.5" customHeight="1">
      <c r="A81" s="156" t="s">
        <v>119</v>
      </c>
      <c r="B81" s="156"/>
      <c r="C81" s="156"/>
      <c r="D81" s="140" t="s">
        <v>166</v>
      </c>
      <c r="E81" s="153" t="s">
        <v>281</v>
      </c>
      <c r="F81" s="153"/>
      <c r="G81" s="153"/>
      <c r="H81" s="153"/>
      <c r="I81" s="55">
        <v>8987.2000000000007</v>
      </c>
      <c r="J81" s="57">
        <v>5627.9</v>
      </c>
      <c r="K81" s="106" t="s">
        <v>227</v>
      </c>
      <c r="L81" s="107" t="s">
        <v>228</v>
      </c>
      <c r="M81" s="16"/>
      <c r="N81" s="18"/>
      <c r="O81" s="16"/>
      <c r="P81" s="18"/>
      <c r="Q81" s="17"/>
      <c r="R81" s="18"/>
      <c r="S81" s="17"/>
      <c r="T81" s="18"/>
      <c r="U81" s="17"/>
      <c r="V81" s="18"/>
      <c r="W81" s="17"/>
      <c r="X81" s="18"/>
    </row>
    <row r="82" spans="1:25" ht="44.25" hidden="1" customHeight="1">
      <c r="A82" s="156" t="s">
        <v>120</v>
      </c>
      <c r="B82" s="156"/>
      <c r="C82" s="156"/>
      <c r="D82" s="113" t="s">
        <v>167</v>
      </c>
      <c r="E82" s="153" t="s">
        <v>94</v>
      </c>
      <c r="F82" s="153"/>
      <c r="G82" s="153"/>
      <c r="H82" s="153"/>
      <c r="I82" s="55"/>
      <c r="J82" s="57"/>
      <c r="K82" s="16"/>
      <c r="L82" s="18"/>
      <c r="M82" s="16"/>
      <c r="N82" s="18"/>
      <c r="O82" s="16"/>
      <c r="P82" s="18"/>
      <c r="Q82" s="17"/>
      <c r="R82" s="18"/>
      <c r="S82" s="17"/>
      <c r="T82" s="18"/>
      <c r="U82" s="17"/>
      <c r="V82" s="18"/>
      <c r="W82" s="17"/>
      <c r="X82" s="18"/>
    </row>
    <row r="83" spans="1:25" ht="27" hidden="1" customHeight="1">
      <c r="A83" s="156" t="s">
        <v>214</v>
      </c>
      <c r="B83" s="156"/>
      <c r="C83" s="156"/>
      <c r="D83" s="113"/>
      <c r="E83" s="153"/>
      <c r="F83" s="153"/>
      <c r="G83" s="153"/>
      <c r="H83" s="153"/>
      <c r="I83" s="55">
        <v>0</v>
      </c>
      <c r="J83" s="57">
        <v>0</v>
      </c>
      <c r="K83" s="16"/>
      <c r="L83" s="18"/>
      <c r="M83" s="16"/>
      <c r="N83" s="18"/>
      <c r="O83" s="16"/>
      <c r="P83" s="18"/>
      <c r="Q83" s="17"/>
      <c r="R83" s="18"/>
      <c r="S83" s="17"/>
      <c r="T83" s="18"/>
      <c r="U83" s="17"/>
      <c r="V83" s="18"/>
      <c r="W83" s="17"/>
      <c r="X83" s="18"/>
      <c r="Y83" s="2"/>
    </row>
    <row r="84" spans="1:25" ht="59.25" customHeight="1">
      <c r="A84" s="156" t="s">
        <v>121</v>
      </c>
      <c r="B84" s="156"/>
      <c r="C84" s="156"/>
      <c r="D84" s="113" t="s">
        <v>168</v>
      </c>
      <c r="E84" s="153" t="s">
        <v>90</v>
      </c>
      <c r="F84" s="153"/>
      <c r="G84" s="153"/>
      <c r="H84" s="153"/>
      <c r="I84" s="55">
        <v>570.6</v>
      </c>
      <c r="J84" s="57">
        <v>570.6</v>
      </c>
      <c r="K84" s="16"/>
      <c r="L84" s="18"/>
      <c r="M84" s="16"/>
      <c r="N84" s="18"/>
      <c r="O84" s="16"/>
      <c r="P84" s="18"/>
      <c r="Q84" s="17"/>
      <c r="R84" s="18"/>
      <c r="S84" s="17"/>
      <c r="T84" s="18"/>
      <c r="U84" s="17"/>
      <c r="V84" s="18"/>
      <c r="W84" s="17"/>
      <c r="X84" s="18"/>
    </row>
    <row r="85" spans="1:25" ht="62.25" customHeight="1">
      <c r="A85" s="156" t="s">
        <v>120</v>
      </c>
      <c r="B85" s="156"/>
      <c r="C85" s="156"/>
      <c r="D85" s="113" t="s">
        <v>169</v>
      </c>
      <c r="E85" s="153" t="s">
        <v>91</v>
      </c>
      <c r="F85" s="153"/>
      <c r="G85" s="153"/>
      <c r="H85" s="153"/>
      <c r="I85" s="55">
        <v>4217.8</v>
      </c>
      <c r="J85" s="57">
        <v>4217.8</v>
      </c>
      <c r="K85" s="16"/>
      <c r="L85" s="18"/>
      <c r="M85" s="16"/>
      <c r="N85" s="18"/>
      <c r="O85" s="16"/>
      <c r="P85" s="18"/>
      <c r="Q85" s="17"/>
      <c r="R85" s="18"/>
      <c r="S85" s="17"/>
      <c r="T85" s="18"/>
      <c r="U85" s="17"/>
      <c r="V85" s="18"/>
      <c r="W85" s="17"/>
      <c r="X85" s="18"/>
      <c r="Y85" s="2"/>
    </row>
    <row r="86" spans="1:25" ht="72.75" customHeight="1">
      <c r="A86" s="156" t="s">
        <v>120</v>
      </c>
      <c r="B86" s="156"/>
      <c r="C86" s="156"/>
      <c r="D86" s="113" t="s">
        <v>170</v>
      </c>
      <c r="E86" s="153" t="s">
        <v>92</v>
      </c>
      <c r="F86" s="153"/>
      <c r="G86" s="153"/>
      <c r="H86" s="153"/>
      <c r="I86" s="55">
        <v>73.3</v>
      </c>
      <c r="J86" s="57">
        <v>73.3</v>
      </c>
      <c r="K86" s="16"/>
      <c r="L86" s="18"/>
      <c r="M86" s="16"/>
      <c r="N86" s="18"/>
      <c r="O86" s="16"/>
      <c r="P86" s="18"/>
      <c r="Q86" s="17"/>
      <c r="R86" s="18"/>
      <c r="S86" s="17"/>
      <c r="T86" s="18"/>
      <c r="U86" s="17"/>
      <c r="V86" s="18"/>
      <c r="W86" s="17"/>
      <c r="X86" s="18"/>
    </row>
    <row r="87" spans="1:25" ht="43.5" customHeight="1">
      <c r="A87" s="156" t="s">
        <v>121</v>
      </c>
      <c r="B87" s="156"/>
      <c r="C87" s="156"/>
      <c r="D87" s="113" t="s">
        <v>171</v>
      </c>
      <c r="E87" s="153" t="s">
        <v>99</v>
      </c>
      <c r="F87" s="153"/>
      <c r="G87" s="153"/>
      <c r="H87" s="153"/>
      <c r="I87" s="55">
        <v>403.6</v>
      </c>
      <c r="J87" s="57">
        <v>403.6</v>
      </c>
      <c r="K87" s="16"/>
      <c r="L87" s="18"/>
      <c r="M87" s="16"/>
      <c r="N87" s="18"/>
      <c r="O87" s="16"/>
      <c r="P87" s="18"/>
      <c r="Q87" s="17"/>
      <c r="R87" s="18"/>
      <c r="S87" s="17"/>
      <c r="T87" s="18"/>
      <c r="U87" s="17"/>
      <c r="V87" s="18"/>
      <c r="W87" s="17"/>
      <c r="X87" s="18"/>
    </row>
    <row r="88" spans="1:25" ht="33" customHeight="1">
      <c r="A88" s="156" t="s">
        <v>121</v>
      </c>
      <c r="B88" s="156"/>
      <c r="C88" s="156"/>
      <c r="D88" s="113" t="s">
        <v>172</v>
      </c>
      <c r="E88" s="153" t="s">
        <v>79</v>
      </c>
      <c r="F88" s="153"/>
      <c r="G88" s="153"/>
      <c r="H88" s="153"/>
      <c r="I88" s="55">
        <v>335.2</v>
      </c>
      <c r="J88" s="57">
        <v>335.2</v>
      </c>
      <c r="K88" s="16"/>
      <c r="L88" s="18"/>
      <c r="M88" s="16"/>
      <c r="N88" s="18"/>
      <c r="O88" s="16"/>
      <c r="P88" s="18"/>
      <c r="Q88" s="17"/>
      <c r="R88" s="18"/>
      <c r="S88" s="17"/>
      <c r="T88" s="18"/>
      <c r="U88" s="17"/>
      <c r="V88" s="18"/>
      <c r="W88" s="17"/>
      <c r="X88" s="18"/>
    </row>
    <row r="89" spans="1:25" ht="31.5" customHeight="1">
      <c r="A89" s="156" t="s">
        <v>120</v>
      </c>
      <c r="B89" s="156"/>
      <c r="C89" s="156"/>
      <c r="D89" s="113" t="s">
        <v>173</v>
      </c>
      <c r="E89" s="153" t="s">
        <v>100</v>
      </c>
      <c r="F89" s="153"/>
      <c r="G89" s="153"/>
      <c r="H89" s="153"/>
      <c r="I89" s="55">
        <v>1125.5</v>
      </c>
      <c r="J89" s="57">
        <v>1125.5</v>
      </c>
      <c r="K89" s="16"/>
      <c r="L89" s="18"/>
      <c r="M89" s="16"/>
      <c r="N89" s="18"/>
      <c r="O89" s="16"/>
      <c r="P89" s="18"/>
      <c r="Q89" s="17"/>
      <c r="R89" s="18"/>
      <c r="S89" s="17"/>
      <c r="T89" s="18"/>
      <c r="U89" s="17"/>
      <c r="V89" s="18"/>
      <c r="W89" s="17"/>
      <c r="X89" s="18"/>
    </row>
    <row r="90" spans="1:25" ht="40.9" customHeight="1">
      <c r="A90" s="156" t="s">
        <v>120</v>
      </c>
      <c r="B90" s="156"/>
      <c r="C90" s="156"/>
      <c r="D90" s="130"/>
      <c r="E90" s="174" t="s">
        <v>95</v>
      </c>
      <c r="F90" s="174"/>
      <c r="G90" s="174"/>
      <c r="H90" s="174"/>
      <c r="I90" s="55">
        <f>I91+I92+I93</f>
        <v>201977.1</v>
      </c>
      <c r="J90" s="57">
        <f>J91+J92+J93</f>
        <v>205586</v>
      </c>
      <c r="K90" s="16"/>
      <c r="L90" s="18"/>
      <c r="M90" s="16"/>
      <c r="N90" s="18"/>
      <c r="O90" s="16"/>
      <c r="P90" s="18"/>
      <c r="Q90" s="17"/>
      <c r="R90" s="18"/>
      <c r="S90" s="17"/>
      <c r="T90" s="18"/>
      <c r="U90" s="17"/>
      <c r="V90" s="18"/>
      <c r="W90" s="17"/>
      <c r="X90" s="18"/>
    </row>
    <row r="91" spans="1:25" ht="27.6" customHeight="1">
      <c r="A91" s="201"/>
      <c r="B91" s="218"/>
      <c r="C91" s="219"/>
      <c r="D91" s="113" t="s">
        <v>174</v>
      </c>
      <c r="E91" s="225" t="s">
        <v>97</v>
      </c>
      <c r="F91" s="225"/>
      <c r="G91" s="225"/>
      <c r="H91" s="225"/>
      <c r="I91" s="55">
        <v>14789.9</v>
      </c>
      <c r="J91" s="57">
        <v>14758.5</v>
      </c>
      <c r="K91" s="16"/>
      <c r="L91" s="18"/>
      <c r="M91" s="16"/>
      <c r="N91" s="18"/>
      <c r="O91" s="16"/>
      <c r="P91" s="18"/>
      <c r="Q91" s="17"/>
      <c r="R91" s="18"/>
      <c r="S91" s="17"/>
      <c r="T91" s="18"/>
      <c r="U91" s="17"/>
      <c r="V91" s="18"/>
      <c r="W91" s="17"/>
      <c r="X91" s="18"/>
    </row>
    <row r="92" spans="1:25" ht="25.9" customHeight="1">
      <c r="A92" s="201"/>
      <c r="B92" s="218"/>
      <c r="C92" s="219"/>
      <c r="D92" s="113" t="s">
        <v>175</v>
      </c>
      <c r="E92" s="222" t="s">
        <v>98</v>
      </c>
      <c r="F92" s="223"/>
      <c r="G92" s="223"/>
      <c r="H92" s="224"/>
      <c r="I92" s="55">
        <v>162211.20000000001</v>
      </c>
      <c r="J92" s="57">
        <v>165851.5</v>
      </c>
      <c r="K92" s="16"/>
      <c r="L92" s="18"/>
      <c r="M92" s="16"/>
      <c r="N92" s="18"/>
      <c r="O92" s="16"/>
      <c r="P92" s="18"/>
      <c r="Q92" s="17"/>
      <c r="R92" s="18"/>
      <c r="S92" s="17"/>
      <c r="T92" s="18"/>
      <c r="U92" s="17"/>
      <c r="V92" s="18"/>
      <c r="W92" s="17"/>
      <c r="X92" s="18"/>
    </row>
    <row r="93" spans="1:25" ht="27.6" customHeight="1">
      <c r="A93" s="123"/>
      <c r="B93" s="124"/>
      <c r="C93" s="125"/>
      <c r="D93" s="140" t="s">
        <v>176</v>
      </c>
      <c r="E93" s="222" t="s">
        <v>96</v>
      </c>
      <c r="F93" s="223"/>
      <c r="G93" s="223"/>
      <c r="H93" s="224"/>
      <c r="I93" s="55">
        <v>24976</v>
      </c>
      <c r="J93" s="57">
        <v>24976</v>
      </c>
      <c r="K93" s="16"/>
      <c r="L93" s="18"/>
      <c r="M93" s="16"/>
      <c r="N93" s="18"/>
      <c r="O93" s="16"/>
      <c r="P93" s="18"/>
      <c r="Q93" s="17"/>
      <c r="R93" s="18"/>
      <c r="S93" s="17"/>
      <c r="T93" s="18"/>
      <c r="U93" s="17"/>
      <c r="V93" s="18"/>
      <c r="W93" s="17"/>
      <c r="X93" s="18"/>
    </row>
    <row r="94" spans="1:25" ht="59.25" customHeight="1">
      <c r="A94" s="156" t="s">
        <v>121</v>
      </c>
      <c r="B94" s="156"/>
      <c r="C94" s="156"/>
      <c r="D94" s="113" t="s">
        <v>177</v>
      </c>
      <c r="E94" s="153" t="s">
        <v>245</v>
      </c>
      <c r="F94" s="153"/>
      <c r="G94" s="153"/>
      <c r="H94" s="153"/>
      <c r="I94" s="55">
        <v>2080.4</v>
      </c>
      <c r="J94" s="57">
        <v>2163.6</v>
      </c>
      <c r="K94" s="16"/>
      <c r="L94" s="18"/>
      <c r="M94" s="16"/>
      <c r="N94" s="18"/>
      <c r="O94" s="16"/>
      <c r="P94" s="18"/>
      <c r="Q94" s="17"/>
      <c r="R94" s="18"/>
      <c r="S94" s="17"/>
      <c r="T94" s="18"/>
      <c r="U94" s="17"/>
      <c r="V94" s="18"/>
      <c r="W94" s="17"/>
      <c r="X94" s="18"/>
      <c r="Y94" s="2"/>
    </row>
    <row r="95" spans="1:25" ht="66" customHeight="1">
      <c r="A95" s="155" t="s">
        <v>121</v>
      </c>
      <c r="B95" s="155"/>
      <c r="C95" s="155"/>
      <c r="D95" s="113" t="s">
        <v>178</v>
      </c>
      <c r="E95" s="153" t="s">
        <v>89</v>
      </c>
      <c r="F95" s="153"/>
      <c r="G95" s="153"/>
      <c r="H95" s="153"/>
      <c r="I95" s="55">
        <v>367.1</v>
      </c>
      <c r="J95" s="57">
        <v>367.1</v>
      </c>
      <c r="K95" s="16"/>
      <c r="L95" s="18"/>
      <c r="M95" s="16"/>
      <c r="N95" s="18"/>
      <c r="O95" s="16"/>
      <c r="P95" s="18"/>
      <c r="Q95" s="17"/>
      <c r="R95" s="18"/>
      <c r="S95" s="17"/>
      <c r="T95" s="18"/>
      <c r="U95" s="17"/>
      <c r="V95" s="18"/>
      <c r="W95" s="17"/>
      <c r="X95" s="18"/>
    </row>
    <row r="96" spans="1:25" ht="60.75" customHeight="1">
      <c r="A96" s="156" t="s">
        <v>121</v>
      </c>
      <c r="B96" s="156"/>
      <c r="C96" s="156"/>
      <c r="D96" s="113" t="s">
        <v>179</v>
      </c>
      <c r="E96" s="153" t="s">
        <v>207</v>
      </c>
      <c r="F96" s="153"/>
      <c r="G96" s="153"/>
      <c r="H96" s="153"/>
      <c r="I96" s="55">
        <v>75.2</v>
      </c>
      <c r="J96" s="57">
        <v>75.2</v>
      </c>
      <c r="K96" s="16"/>
      <c r="L96" s="18"/>
      <c r="M96" s="16"/>
      <c r="N96" s="18"/>
      <c r="O96" s="16"/>
      <c r="P96" s="18"/>
      <c r="Q96" s="17"/>
      <c r="R96" s="18"/>
      <c r="S96" s="17"/>
      <c r="T96" s="18"/>
      <c r="U96" s="17"/>
      <c r="V96" s="18"/>
      <c r="W96" s="17"/>
      <c r="X96" s="18"/>
    </row>
    <row r="97" spans="1:25" ht="74.25" customHeight="1">
      <c r="A97" s="201" t="s">
        <v>222</v>
      </c>
      <c r="B97" s="218"/>
      <c r="C97" s="219"/>
      <c r="D97" s="113" t="s">
        <v>202</v>
      </c>
      <c r="E97" s="153" t="s">
        <v>209</v>
      </c>
      <c r="F97" s="153"/>
      <c r="G97" s="153"/>
      <c r="H97" s="153"/>
      <c r="I97" s="55">
        <v>82.4</v>
      </c>
      <c r="J97" s="57">
        <v>82.4</v>
      </c>
      <c r="K97" s="16"/>
      <c r="L97" s="18"/>
      <c r="M97" s="16"/>
      <c r="N97" s="18"/>
      <c r="O97" s="16"/>
      <c r="P97" s="18"/>
      <c r="Q97" s="17"/>
      <c r="R97" s="18"/>
      <c r="S97" s="17"/>
      <c r="T97" s="18"/>
      <c r="U97" s="17"/>
      <c r="V97" s="18"/>
      <c r="W97" s="17"/>
      <c r="X97" s="18"/>
    </row>
    <row r="98" spans="1:25" ht="18.600000000000001" hidden="1" customHeight="1">
      <c r="A98" s="156" t="s">
        <v>223</v>
      </c>
      <c r="B98" s="156"/>
      <c r="C98" s="156"/>
      <c r="D98" s="113"/>
      <c r="E98" s="153" t="s">
        <v>48</v>
      </c>
      <c r="F98" s="153"/>
      <c r="G98" s="153"/>
      <c r="H98" s="153"/>
      <c r="I98" s="55"/>
      <c r="J98" s="57"/>
      <c r="K98" s="16"/>
      <c r="L98" s="18"/>
      <c r="M98" s="16"/>
      <c r="N98" s="18"/>
      <c r="O98" s="16"/>
      <c r="P98" s="18"/>
      <c r="Q98" s="17"/>
      <c r="R98" s="18"/>
      <c r="S98" s="17"/>
      <c r="T98" s="18"/>
      <c r="U98" s="17"/>
      <c r="V98" s="18"/>
      <c r="W98" s="17"/>
      <c r="X98" s="18"/>
    </row>
    <row r="99" spans="1:25" ht="45.75" customHeight="1">
      <c r="A99" s="201" t="s">
        <v>121</v>
      </c>
      <c r="B99" s="218"/>
      <c r="C99" s="219"/>
      <c r="D99" s="113" t="s">
        <v>238</v>
      </c>
      <c r="E99" s="153" t="s">
        <v>239</v>
      </c>
      <c r="F99" s="153"/>
      <c r="G99" s="153"/>
      <c r="H99" s="153"/>
      <c r="I99" s="55">
        <v>486.1</v>
      </c>
      <c r="J99" s="57">
        <v>486.1</v>
      </c>
      <c r="K99" s="16"/>
      <c r="L99" s="18"/>
      <c r="M99" s="16"/>
      <c r="N99" s="18"/>
      <c r="O99" s="16"/>
      <c r="P99" s="18"/>
      <c r="Q99" s="17"/>
      <c r="R99" s="18"/>
      <c r="S99" s="17"/>
      <c r="T99" s="18"/>
      <c r="U99" s="17"/>
      <c r="V99" s="18"/>
      <c r="W99" s="17"/>
      <c r="X99" s="18"/>
      <c r="Y99" s="2"/>
    </row>
    <row r="100" spans="1:25" ht="48.75" customHeight="1">
      <c r="A100" s="201" t="s">
        <v>121</v>
      </c>
      <c r="B100" s="218"/>
      <c r="C100" s="219"/>
      <c r="D100" s="113" t="s">
        <v>275</v>
      </c>
      <c r="E100" s="142" t="s">
        <v>266</v>
      </c>
      <c r="F100" s="143"/>
      <c r="G100" s="143"/>
      <c r="H100" s="144"/>
      <c r="I100" s="55">
        <v>18.3</v>
      </c>
      <c r="J100" s="57">
        <v>18.3</v>
      </c>
      <c r="K100" s="16"/>
      <c r="L100" s="18"/>
      <c r="M100" s="16"/>
      <c r="N100" s="18"/>
      <c r="O100" s="16"/>
      <c r="P100" s="18"/>
      <c r="Q100" s="17"/>
      <c r="R100" s="18"/>
      <c r="S100" s="17"/>
      <c r="T100" s="18"/>
      <c r="U100" s="17"/>
      <c r="V100" s="18"/>
      <c r="W100" s="17"/>
      <c r="X100" s="18"/>
      <c r="Y100" s="2"/>
    </row>
    <row r="101" spans="1:25" ht="60.75" customHeight="1">
      <c r="A101" s="156" t="s">
        <v>122</v>
      </c>
      <c r="B101" s="156"/>
      <c r="C101" s="156"/>
      <c r="D101" s="113" t="s">
        <v>180</v>
      </c>
      <c r="E101" s="200" t="s">
        <v>235</v>
      </c>
      <c r="F101" s="200"/>
      <c r="G101" s="200"/>
      <c r="H101" s="200"/>
      <c r="I101" s="55">
        <v>7096.1</v>
      </c>
      <c r="J101" s="57">
        <v>7096.1</v>
      </c>
      <c r="K101" s="16"/>
      <c r="L101" s="18"/>
      <c r="M101" s="16"/>
      <c r="N101" s="18"/>
      <c r="O101" s="16"/>
      <c r="P101" s="18"/>
      <c r="Q101" s="17"/>
      <c r="R101" s="18"/>
      <c r="S101" s="17"/>
      <c r="T101" s="18"/>
      <c r="U101" s="17"/>
      <c r="V101" s="18"/>
      <c r="W101" s="17"/>
      <c r="X101" s="18"/>
      <c r="Y101" s="2"/>
    </row>
    <row r="102" spans="1:25" ht="61.5" customHeight="1">
      <c r="A102" s="156" t="s">
        <v>122</v>
      </c>
      <c r="B102" s="156"/>
      <c r="C102" s="156"/>
      <c r="D102" s="113" t="s">
        <v>181</v>
      </c>
      <c r="E102" s="153" t="s">
        <v>236</v>
      </c>
      <c r="F102" s="153"/>
      <c r="G102" s="153"/>
      <c r="H102" s="153"/>
      <c r="I102" s="55">
        <v>2912.3</v>
      </c>
      <c r="J102" s="57">
        <v>2912.3</v>
      </c>
      <c r="K102" s="16"/>
      <c r="L102" s="18"/>
      <c r="M102" s="16"/>
      <c r="N102" s="18"/>
      <c r="O102" s="16"/>
      <c r="P102" s="18"/>
      <c r="Q102" s="17"/>
      <c r="R102" s="18"/>
      <c r="S102" s="17"/>
      <c r="T102" s="18"/>
      <c r="U102" s="17"/>
      <c r="V102" s="18"/>
      <c r="W102" s="17"/>
      <c r="X102" s="18"/>
    </row>
    <row r="103" spans="1:25" ht="47.25" customHeight="1">
      <c r="A103" s="156" t="s">
        <v>123</v>
      </c>
      <c r="B103" s="156"/>
      <c r="C103" s="156"/>
      <c r="D103" s="113" t="s">
        <v>182</v>
      </c>
      <c r="E103" s="153" t="s">
        <v>93</v>
      </c>
      <c r="F103" s="153"/>
      <c r="G103" s="153"/>
      <c r="H103" s="153"/>
      <c r="I103" s="55">
        <v>887.4</v>
      </c>
      <c r="J103" s="57">
        <v>1020.6</v>
      </c>
      <c r="K103" s="16"/>
      <c r="L103" s="18"/>
      <c r="M103" s="16"/>
      <c r="N103" s="18"/>
      <c r="O103" s="16"/>
      <c r="P103" s="18"/>
      <c r="Q103" s="17"/>
      <c r="R103" s="18"/>
      <c r="S103" s="17"/>
      <c r="T103" s="18"/>
      <c r="U103" s="17"/>
      <c r="V103" s="18"/>
      <c r="W103" s="17"/>
      <c r="X103" s="18"/>
    </row>
    <row r="104" spans="1:25" ht="17.25" customHeight="1">
      <c r="A104" s="154" t="s">
        <v>127</v>
      </c>
      <c r="B104" s="154"/>
      <c r="C104" s="154"/>
      <c r="D104" s="131"/>
      <c r="E104" s="199" t="s">
        <v>33</v>
      </c>
      <c r="F104" s="199"/>
      <c r="G104" s="199"/>
      <c r="H104" s="199"/>
      <c r="I104" s="91">
        <f>I105+I106+I107+I109+I108</f>
        <v>451.1</v>
      </c>
      <c r="J104" s="91">
        <f>J105+J106+J107+J109+J108</f>
        <v>451.1</v>
      </c>
      <c r="K104" s="16"/>
      <c r="L104" s="18"/>
      <c r="M104" s="16"/>
      <c r="N104" s="18"/>
      <c r="O104" s="16"/>
      <c r="P104" s="18"/>
      <c r="Q104" s="17"/>
      <c r="R104" s="18"/>
      <c r="S104" s="17"/>
      <c r="T104" s="18"/>
      <c r="U104" s="17"/>
      <c r="V104" s="18"/>
      <c r="W104" s="17"/>
      <c r="X104" s="18"/>
    </row>
    <row r="105" spans="1:25" ht="42" customHeight="1">
      <c r="A105" s="156" t="s">
        <v>125</v>
      </c>
      <c r="B105" s="156"/>
      <c r="C105" s="156"/>
      <c r="D105" s="60" t="s">
        <v>183</v>
      </c>
      <c r="E105" s="153" t="s">
        <v>34</v>
      </c>
      <c r="F105" s="153"/>
      <c r="G105" s="153"/>
      <c r="H105" s="153"/>
      <c r="I105" s="57">
        <v>372.6</v>
      </c>
      <c r="J105" s="57">
        <v>372.6</v>
      </c>
      <c r="K105" s="16"/>
      <c r="L105" s="15"/>
      <c r="M105" s="16"/>
      <c r="N105" s="15"/>
      <c r="O105" s="16"/>
      <c r="P105" s="15"/>
      <c r="Q105" s="17"/>
      <c r="R105" s="15"/>
      <c r="S105" s="17"/>
      <c r="T105" s="15"/>
      <c r="U105" s="17"/>
      <c r="V105" s="15"/>
      <c r="W105" s="17"/>
      <c r="X105" s="15"/>
    </row>
    <row r="106" spans="1:25" ht="74.25" customHeight="1">
      <c r="A106" s="156" t="s">
        <v>278</v>
      </c>
      <c r="B106" s="156"/>
      <c r="C106" s="156"/>
      <c r="D106" s="101" t="s">
        <v>308</v>
      </c>
      <c r="E106" s="142" t="s">
        <v>280</v>
      </c>
      <c r="F106" s="143"/>
      <c r="G106" s="143"/>
      <c r="H106" s="144"/>
      <c r="I106" s="57"/>
      <c r="J106" s="57"/>
      <c r="K106" s="16"/>
      <c r="L106" s="15"/>
      <c r="M106" s="16"/>
      <c r="N106" s="15"/>
      <c r="O106" s="16"/>
      <c r="P106" s="15"/>
      <c r="Q106" s="17"/>
      <c r="R106" s="15"/>
      <c r="S106" s="17"/>
      <c r="T106" s="15"/>
      <c r="U106" s="17"/>
      <c r="V106" s="15"/>
      <c r="W106" s="17"/>
      <c r="X106" s="15"/>
    </row>
    <row r="107" spans="1:25" s="74" customFormat="1" ht="57.75" customHeight="1">
      <c r="A107" s="156" t="s">
        <v>152</v>
      </c>
      <c r="B107" s="156"/>
      <c r="C107" s="156"/>
      <c r="D107" s="126" t="s">
        <v>309</v>
      </c>
      <c r="E107" s="153" t="s">
        <v>153</v>
      </c>
      <c r="F107" s="153"/>
      <c r="G107" s="153"/>
      <c r="H107" s="153"/>
      <c r="I107" s="57"/>
      <c r="J107" s="57"/>
      <c r="K107" s="80"/>
      <c r="L107" s="81"/>
      <c r="M107" s="80"/>
      <c r="N107" s="81"/>
      <c r="O107" s="80"/>
      <c r="P107" s="81"/>
      <c r="Q107" s="80"/>
      <c r="R107" s="81"/>
      <c r="S107" s="80"/>
      <c r="T107" s="81"/>
      <c r="U107" s="80"/>
      <c r="V107" s="81"/>
      <c r="W107" s="80"/>
      <c r="X107" s="81"/>
    </row>
    <row r="108" spans="1:25" s="74" customFormat="1" ht="60" customHeight="1">
      <c r="A108" s="156" t="s">
        <v>132</v>
      </c>
      <c r="B108" s="156"/>
      <c r="C108" s="156"/>
      <c r="D108" s="60" t="s">
        <v>190</v>
      </c>
      <c r="E108" s="142" t="s">
        <v>148</v>
      </c>
      <c r="F108" s="143"/>
      <c r="G108" s="143"/>
      <c r="H108" s="144"/>
      <c r="I108" s="57">
        <v>78.5</v>
      </c>
      <c r="J108" s="57">
        <v>78.5</v>
      </c>
      <c r="K108" s="80"/>
      <c r="L108" s="81"/>
      <c r="M108" s="80"/>
      <c r="N108" s="81"/>
      <c r="O108" s="80"/>
      <c r="P108" s="81"/>
      <c r="Q108" s="80"/>
      <c r="R108" s="81"/>
      <c r="S108" s="80"/>
      <c r="T108" s="81"/>
      <c r="U108" s="80"/>
      <c r="V108" s="81"/>
      <c r="W108" s="80"/>
      <c r="X108" s="81"/>
    </row>
    <row r="109" spans="1:25" ht="0.6" customHeight="1" thickBot="1">
      <c r="A109" s="156"/>
      <c r="B109" s="160"/>
      <c r="C109" s="160"/>
      <c r="D109" s="7" t="s">
        <v>35</v>
      </c>
      <c r="E109" s="258" t="s">
        <v>43</v>
      </c>
      <c r="F109" s="258"/>
      <c r="G109" s="258"/>
      <c r="H109" s="258"/>
      <c r="I109" s="45"/>
      <c r="J109" s="45"/>
      <c r="K109" s="16"/>
      <c r="L109" s="18"/>
      <c r="M109" s="16"/>
      <c r="N109" s="18"/>
      <c r="O109" s="16"/>
      <c r="P109" s="18"/>
      <c r="Q109" s="17"/>
      <c r="R109" s="18"/>
      <c r="S109" s="17"/>
      <c r="T109" s="18"/>
      <c r="U109" s="17"/>
      <c r="V109" s="18"/>
      <c r="W109" s="17"/>
      <c r="X109" s="18"/>
    </row>
    <row r="110" spans="1:25" ht="0.6" hidden="1" customHeight="1" thickBot="1">
      <c r="A110" s="165" t="s">
        <v>158</v>
      </c>
      <c r="B110" s="250"/>
      <c r="C110" s="250"/>
      <c r="D110" s="8"/>
      <c r="E110" s="251" t="s">
        <v>46</v>
      </c>
      <c r="F110" s="251"/>
      <c r="G110" s="251"/>
      <c r="H110" s="251"/>
      <c r="I110" s="39"/>
      <c r="J110" s="39"/>
      <c r="K110" s="16"/>
      <c r="L110" s="18"/>
      <c r="M110" s="16"/>
      <c r="N110" s="18"/>
      <c r="O110" s="16"/>
      <c r="P110" s="18"/>
      <c r="Q110" s="17"/>
      <c r="R110" s="18"/>
      <c r="S110" s="17"/>
      <c r="T110" s="18"/>
      <c r="U110" s="17"/>
      <c r="V110" s="18"/>
      <c r="W110" s="17"/>
      <c r="X110" s="18"/>
    </row>
    <row r="111" spans="1:25" ht="1.5" customHeight="1" thickBot="1">
      <c r="A111" s="252" t="s">
        <v>159</v>
      </c>
      <c r="B111" s="253"/>
      <c r="C111" s="253"/>
      <c r="D111" s="92"/>
      <c r="E111" s="254" t="s">
        <v>45</v>
      </c>
      <c r="F111" s="254"/>
      <c r="G111" s="254"/>
      <c r="H111" s="254"/>
      <c r="I111" s="93"/>
      <c r="J111" s="93"/>
      <c r="K111" s="16"/>
      <c r="L111" s="18"/>
      <c r="M111" s="16"/>
      <c r="N111" s="18"/>
      <c r="O111" s="16"/>
      <c r="P111" s="18"/>
      <c r="Q111" s="17"/>
      <c r="R111" s="18"/>
      <c r="S111" s="17"/>
      <c r="T111" s="18"/>
      <c r="U111" s="17"/>
      <c r="V111" s="18"/>
      <c r="W111" s="17"/>
      <c r="X111" s="18"/>
    </row>
    <row r="112" spans="1:25" ht="27" customHeight="1" thickBot="1">
      <c r="A112" s="255"/>
      <c r="B112" s="256"/>
      <c r="C112" s="256"/>
      <c r="D112" s="94"/>
      <c r="E112" s="257" t="s">
        <v>81</v>
      </c>
      <c r="F112" s="257"/>
      <c r="G112" s="257"/>
      <c r="H112" s="257"/>
      <c r="I112" s="95">
        <f>I12+I50</f>
        <v>478342.8</v>
      </c>
      <c r="J112" s="96">
        <f>J12+J50</f>
        <v>480371.69999999995</v>
      </c>
      <c r="K112" s="16"/>
      <c r="L112" s="18"/>
      <c r="M112" s="16"/>
      <c r="N112" s="18"/>
      <c r="O112" s="16"/>
      <c r="P112" s="18"/>
      <c r="Q112" s="17"/>
      <c r="R112" s="18"/>
      <c r="S112" s="17"/>
      <c r="T112" s="18"/>
      <c r="U112" s="17"/>
      <c r="V112" s="18"/>
      <c r="W112" s="17"/>
      <c r="X112" s="18"/>
    </row>
    <row r="113" spans="7:24" ht="23.25" customHeight="1">
      <c r="G113" s="13"/>
      <c r="H113" s="13"/>
      <c r="I113" s="29"/>
      <c r="J113" s="15"/>
      <c r="K113" s="16"/>
      <c r="L113" s="15"/>
      <c r="M113" s="16"/>
      <c r="N113" s="15"/>
      <c r="O113" s="16"/>
      <c r="P113" s="15"/>
      <c r="Q113" s="17"/>
      <c r="R113" s="15"/>
      <c r="S113" s="17"/>
      <c r="T113" s="15"/>
      <c r="U113" s="17"/>
      <c r="V113" s="15"/>
      <c r="W113" s="17"/>
      <c r="X113" s="15"/>
    </row>
    <row r="115" spans="7:24">
      <c r="R115" s="2"/>
    </row>
  </sheetData>
  <mergeCells count="229">
    <mergeCell ref="H5:J5"/>
    <mergeCell ref="G1:J1"/>
    <mergeCell ref="G2:J2"/>
    <mergeCell ref="G3:J3"/>
    <mergeCell ref="A11:C11"/>
    <mergeCell ref="E24:H24"/>
    <mergeCell ref="A26:C26"/>
    <mergeCell ref="A25:C25"/>
    <mergeCell ref="E25:H25"/>
    <mergeCell ref="A13:C13"/>
    <mergeCell ref="A14:C14"/>
    <mergeCell ref="A15:C15"/>
    <mergeCell ref="A12:C12"/>
    <mergeCell ref="A9:C10"/>
    <mergeCell ref="D9:D10"/>
    <mergeCell ref="A16:C16"/>
    <mergeCell ref="E16:H16"/>
    <mergeCell ref="A17:C17"/>
    <mergeCell ref="E17:H17"/>
    <mergeCell ref="E15:H15"/>
    <mergeCell ref="G4:J4"/>
    <mergeCell ref="A6:I6"/>
    <mergeCell ref="H7:I7"/>
    <mergeCell ref="A19:C19"/>
    <mergeCell ref="E19:H19"/>
    <mergeCell ref="A18:C18"/>
    <mergeCell ref="E18:H18"/>
    <mergeCell ref="E45:H45"/>
    <mergeCell ref="E35:H35"/>
    <mergeCell ref="A36:C36"/>
    <mergeCell ref="A28:C28"/>
    <mergeCell ref="A35:C35"/>
    <mergeCell ref="E36:H36"/>
    <mergeCell ref="A37:C37"/>
    <mergeCell ref="E37:H37"/>
    <mergeCell ref="E29:H29"/>
    <mergeCell ref="E31:H31"/>
    <mergeCell ref="E30:H30"/>
    <mergeCell ref="E28:H28"/>
    <mergeCell ref="A29:C29"/>
    <mergeCell ref="A30:C30"/>
    <mergeCell ref="A34:C34"/>
    <mergeCell ref="E41:H41"/>
    <mergeCell ref="A38:C38"/>
    <mergeCell ref="E38:H38"/>
    <mergeCell ref="A39:C39"/>
    <mergeCell ref="E39:H39"/>
    <mergeCell ref="A43:C43"/>
    <mergeCell ref="A20:C20"/>
    <mergeCell ref="E20:H20"/>
    <mergeCell ref="E21:H21"/>
    <mergeCell ref="A23:C23"/>
    <mergeCell ref="A24:C24"/>
    <mergeCell ref="A45:C45"/>
    <mergeCell ref="A21:C21"/>
    <mergeCell ref="A47:C47"/>
    <mergeCell ref="E71:H71"/>
    <mergeCell ref="E47:H47"/>
    <mergeCell ref="A50:C50"/>
    <mergeCell ref="E26:H26"/>
    <mergeCell ref="E23:H23"/>
    <mergeCell ref="A22:C22"/>
    <mergeCell ref="E22:H22"/>
    <mergeCell ref="A46:C46"/>
    <mergeCell ref="A41:C41"/>
    <mergeCell ref="E46:H46"/>
    <mergeCell ref="A27:C27"/>
    <mergeCell ref="E27:H27"/>
    <mergeCell ref="A42:C42"/>
    <mergeCell ref="E42:H42"/>
    <mergeCell ref="A32:C32"/>
    <mergeCell ref="E32:H32"/>
    <mergeCell ref="A44:C44"/>
    <mergeCell ref="E44:H44"/>
    <mergeCell ref="E34:H34"/>
    <mergeCell ref="A31:C31"/>
    <mergeCell ref="E43:H43"/>
    <mergeCell ref="A51:C51"/>
    <mergeCell ref="E51:H51"/>
    <mergeCell ref="A48:C48"/>
    <mergeCell ref="A49:C49"/>
    <mergeCell ref="E49:H49"/>
    <mergeCell ref="A33:C33"/>
    <mergeCell ref="E33:H33"/>
    <mergeCell ref="A40:C40"/>
    <mergeCell ref="E40:H40"/>
    <mergeCell ref="E55:H55"/>
    <mergeCell ref="E56:H56"/>
    <mergeCell ref="A54:C54"/>
    <mergeCell ref="A55:C55"/>
    <mergeCell ref="A56:C56"/>
    <mergeCell ref="E48:H48"/>
    <mergeCell ref="E50:H50"/>
    <mergeCell ref="A78:C78"/>
    <mergeCell ref="A69:C69"/>
    <mergeCell ref="E69:H69"/>
    <mergeCell ref="E52:H52"/>
    <mergeCell ref="E53:H53"/>
    <mergeCell ref="A66:C66"/>
    <mergeCell ref="E66:H66"/>
    <mergeCell ref="A64:C64"/>
    <mergeCell ref="E64:H64"/>
    <mergeCell ref="A63:C63"/>
    <mergeCell ref="A57:C57"/>
    <mergeCell ref="A58:C58"/>
    <mergeCell ref="E58:H58"/>
    <mergeCell ref="A61:C61"/>
    <mergeCell ref="E54:H54"/>
    <mergeCell ref="A52:C52"/>
    <mergeCell ref="A53:C53"/>
    <mergeCell ref="E57:H57"/>
    <mergeCell ref="E61:H61"/>
    <mergeCell ref="E63:H63"/>
    <mergeCell ref="A72:C72"/>
    <mergeCell ref="E70:H70"/>
    <mergeCell ref="A70:C70"/>
    <mergeCell ref="A71:C71"/>
    <mergeCell ref="A84:C84"/>
    <mergeCell ref="E84:H84"/>
    <mergeCell ref="E76:H76"/>
    <mergeCell ref="A77:C77"/>
    <mergeCell ref="A82:C82"/>
    <mergeCell ref="A62:C62"/>
    <mergeCell ref="E62:H62"/>
    <mergeCell ref="A60:C60"/>
    <mergeCell ref="E60:H60"/>
    <mergeCell ref="A65:C65"/>
    <mergeCell ref="E65:H65"/>
    <mergeCell ref="E59:H59"/>
    <mergeCell ref="A59:C59"/>
    <mergeCell ref="A68:C68"/>
    <mergeCell ref="E68:H68"/>
    <mergeCell ref="E86:H86"/>
    <mergeCell ref="E87:H87"/>
    <mergeCell ref="A67:C67"/>
    <mergeCell ref="E67:H67"/>
    <mergeCell ref="A79:C79"/>
    <mergeCell ref="A81:C81"/>
    <mergeCell ref="E79:H79"/>
    <mergeCell ref="A80:C80"/>
    <mergeCell ref="E80:H80"/>
    <mergeCell ref="A76:C76"/>
    <mergeCell ref="E77:H77"/>
    <mergeCell ref="E78:H78"/>
    <mergeCell ref="E85:H85"/>
    <mergeCell ref="E81:H81"/>
    <mergeCell ref="E82:H82"/>
    <mergeCell ref="E72:H72"/>
    <mergeCell ref="A83:C83"/>
    <mergeCell ref="E83:H83"/>
    <mergeCell ref="E75:H75"/>
    <mergeCell ref="A75:C75"/>
    <mergeCell ref="A73:C73"/>
    <mergeCell ref="A74:C74"/>
    <mergeCell ref="E73:H73"/>
    <mergeCell ref="E74:H74"/>
    <mergeCell ref="E98:H98"/>
    <mergeCell ref="A87:C87"/>
    <mergeCell ref="A102:C102"/>
    <mergeCell ref="A103:C103"/>
    <mergeCell ref="A101:C101"/>
    <mergeCell ref="A88:C88"/>
    <mergeCell ref="E101:H101"/>
    <mergeCell ref="E93:H93"/>
    <mergeCell ref="A94:C94"/>
    <mergeCell ref="E90:H90"/>
    <mergeCell ref="A91:C91"/>
    <mergeCell ref="E91:H91"/>
    <mergeCell ref="A90:C90"/>
    <mergeCell ref="A89:C89"/>
    <mergeCell ref="E100:H100"/>
    <mergeCell ref="A100:C100"/>
    <mergeCell ref="X9:X10"/>
    <mergeCell ref="E11:H11"/>
    <mergeCell ref="E12:H12"/>
    <mergeCell ref="E13:H13"/>
    <mergeCell ref="E14:H14"/>
    <mergeCell ref="K9:K10"/>
    <mergeCell ref="L9:L10"/>
    <mergeCell ref="M9:M10"/>
    <mergeCell ref="J9:J10"/>
    <mergeCell ref="T9:T10"/>
    <mergeCell ref="U9:U10"/>
    <mergeCell ref="N9:N10"/>
    <mergeCell ref="O9:O10"/>
    <mergeCell ref="P9:P10"/>
    <mergeCell ref="Q9:Q10"/>
    <mergeCell ref="V9:V10"/>
    <mergeCell ref="W9:W10"/>
    <mergeCell ref="R9:R10"/>
    <mergeCell ref="S9:S10"/>
    <mergeCell ref="E9:H10"/>
    <mergeCell ref="I9:I10"/>
    <mergeCell ref="A112:C112"/>
    <mergeCell ref="E112:H112"/>
    <mergeCell ref="A105:C105"/>
    <mergeCell ref="E105:H105"/>
    <mergeCell ref="A109:C109"/>
    <mergeCell ref="E109:H109"/>
    <mergeCell ref="A107:C107"/>
    <mergeCell ref="E107:H107"/>
    <mergeCell ref="A108:C108"/>
    <mergeCell ref="E108:H108"/>
    <mergeCell ref="A106:C106"/>
    <mergeCell ref="E106:H106"/>
    <mergeCell ref="A104:C104"/>
    <mergeCell ref="E104:H104"/>
    <mergeCell ref="E89:H89"/>
    <mergeCell ref="A85:C85"/>
    <mergeCell ref="A110:C110"/>
    <mergeCell ref="E110:H110"/>
    <mergeCell ref="A111:C111"/>
    <mergeCell ref="E111:H111"/>
    <mergeCell ref="A92:C92"/>
    <mergeCell ref="E92:H92"/>
    <mergeCell ref="E94:H94"/>
    <mergeCell ref="A95:C95"/>
    <mergeCell ref="E95:H95"/>
    <mergeCell ref="E96:H96"/>
    <mergeCell ref="A97:C97"/>
    <mergeCell ref="E88:H88"/>
    <mergeCell ref="A86:C86"/>
    <mergeCell ref="E102:H102"/>
    <mergeCell ref="E103:H103"/>
    <mergeCell ref="A96:C96"/>
    <mergeCell ref="E97:H97"/>
    <mergeCell ref="A98:C98"/>
    <mergeCell ref="A99:C99"/>
    <mergeCell ref="E99:H99"/>
  </mergeCells>
  <phoneticPr fontId="0" type="noConversion"/>
  <pageMargins left="0.9055118110236221" right="0.19685039370078741" top="0.23622047244094491" bottom="0.19685039370078741" header="0.15748031496062992" footer="0.15748031496062992"/>
  <pageSetup paperSize="9" scale="71" orientation="portrait" r:id="rId1"/>
  <rowBreaks count="2" manualBreakCount="2">
    <brk id="49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2024</vt:lpstr>
      <vt:lpstr>дох.2025-2026</vt:lpstr>
      <vt:lpstr>'2024'!Заголовки_для_печати</vt:lpstr>
      <vt:lpstr>'дох.2025-2026'!Заголовки_для_печати</vt:lpstr>
      <vt:lpstr>'2024'!Область_печати</vt:lpstr>
      <vt:lpstr>'дох.2025-2026'!Область_печати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</dc:creator>
  <cp:lastModifiedBy>Хмара Ирина Александровна</cp:lastModifiedBy>
  <cp:lastPrinted>2023-11-14T06:12:22Z</cp:lastPrinted>
  <dcterms:created xsi:type="dcterms:W3CDTF">2011-11-14T06:24:23Z</dcterms:created>
  <dcterms:modified xsi:type="dcterms:W3CDTF">2023-11-14T06:13:18Z</dcterms:modified>
</cp:coreProperties>
</file>